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หน่วยงาน" sheetId="2" r:id="rId1"/>
    <sheet name="รายการจำเป็นในแผน 1-5" sheetId="3" r:id="rId2"/>
    <sheet name="ทัน,ครบ,ถูกต้อง" sheetId="4" r:id="rId3"/>
    <sheet name="แนวทางปรับ" sheetId="5" r:id="rId4"/>
    <sheet name="วิเคราะห์Planfin 60" sheetId="6" r:id="rId5"/>
  </sheets>
  <calcPr calcId="144525"/>
</workbook>
</file>

<file path=xl/calcChain.xml><?xml version="1.0" encoding="utf-8"?>
<calcChain xmlns="http://schemas.openxmlformats.org/spreadsheetml/2006/main">
  <c r="T17" i="6" l="1"/>
  <c r="S17" i="6"/>
  <c r="R17" i="6"/>
  <c r="T16" i="6"/>
  <c r="S16" i="6"/>
  <c r="R16" i="6"/>
  <c r="T15" i="6"/>
  <c r="S15" i="6"/>
  <c r="R15" i="6"/>
  <c r="T14" i="6"/>
  <c r="S14" i="6"/>
  <c r="R14" i="6"/>
  <c r="T13" i="6"/>
  <c r="S13" i="6"/>
  <c r="R13" i="6"/>
  <c r="T12" i="6"/>
  <c r="S12" i="6"/>
  <c r="R12" i="6"/>
  <c r="T11" i="6"/>
  <c r="S11" i="6"/>
  <c r="R11" i="6"/>
  <c r="T10" i="6"/>
  <c r="S10" i="6"/>
  <c r="R10" i="6"/>
  <c r="T9" i="6"/>
  <c r="S9" i="6"/>
  <c r="R9" i="6"/>
  <c r="T8" i="6"/>
  <c r="S8" i="6"/>
  <c r="R8" i="6"/>
  <c r="T7" i="6"/>
  <c r="S7" i="6"/>
  <c r="R7" i="6"/>
  <c r="T6" i="6"/>
  <c r="S6" i="6"/>
  <c r="R6" i="6"/>
  <c r="T5" i="6"/>
  <c r="S5" i="6"/>
  <c r="R5" i="6"/>
  <c r="T4" i="6"/>
  <c r="S4" i="6"/>
  <c r="R4" i="6"/>
  <c r="T3" i="6"/>
  <c r="S3" i="6"/>
  <c r="R3" i="6"/>
  <c r="T2" i="6"/>
  <c r="S2" i="6"/>
  <c r="R2" i="6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T85" i="2"/>
  <c r="T86" i="2" s="1"/>
  <c r="S85" i="2"/>
  <c r="S86" i="2" s="1"/>
  <c r="R85" i="2"/>
  <c r="R86" i="2" s="1"/>
  <c r="Q85" i="2"/>
  <c r="Q86" i="2" s="1"/>
  <c r="P85" i="2"/>
  <c r="P86" i="2" s="1"/>
  <c r="O85" i="2"/>
  <c r="O86" i="2" s="1"/>
  <c r="N85" i="2"/>
  <c r="N86" i="2" s="1"/>
  <c r="M85" i="2"/>
  <c r="M86" i="2" s="1"/>
  <c r="L85" i="2"/>
  <c r="L86" i="2" s="1"/>
  <c r="K85" i="2"/>
  <c r="K86" i="2" s="1"/>
  <c r="J85" i="2"/>
  <c r="J86" i="2" s="1"/>
  <c r="I85" i="2"/>
  <c r="I86" i="2" s="1"/>
  <c r="H85" i="2"/>
  <c r="H86" i="2" s="1"/>
  <c r="G85" i="2"/>
  <c r="G86" i="2" s="1"/>
  <c r="F85" i="2"/>
  <c r="F86" i="2" s="1"/>
  <c r="E85" i="2"/>
  <c r="E86" i="2" s="1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T19" i="2"/>
  <c r="T45" i="2" s="1"/>
  <c r="T89" i="2" s="1"/>
  <c r="S19" i="2"/>
  <c r="S45" i="2" s="1"/>
  <c r="S89" i="2" s="1"/>
  <c r="R19" i="2"/>
  <c r="R45" i="2" s="1"/>
  <c r="R89" i="2" s="1"/>
  <c r="Q19" i="2"/>
  <c r="Q45" i="2" s="1"/>
  <c r="Q89" i="2" s="1"/>
  <c r="P19" i="2"/>
  <c r="P45" i="2" s="1"/>
  <c r="P89" i="2" s="1"/>
  <c r="O19" i="2"/>
  <c r="O45" i="2" s="1"/>
  <c r="O89" i="2" s="1"/>
  <c r="N19" i="2"/>
  <c r="N45" i="2" s="1"/>
  <c r="N89" i="2" s="1"/>
  <c r="M19" i="2"/>
  <c r="M45" i="2" s="1"/>
  <c r="M89" i="2" s="1"/>
  <c r="L19" i="2"/>
  <c r="L45" i="2" s="1"/>
  <c r="L89" i="2" s="1"/>
  <c r="K19" i="2"/>
  <c r="K45" i="2" s="1"/>
  <c r="K89" i="2" s="1"/>
  <c r="J19" i="2"/>
  <c r="J45" i="2" s="1"/>
  <c r="J89" i="2" s="1"/>
  <c r="I19" i="2"/>
  <c r="I45" i="2" s="1"/>
  <c r="I89" i="2" s="1"/>
  <c r="H19" i="2"/>
  <c r="H45" i="2" s="1"/>
  <c r="H89" i="2" s="1"/>
  <c r="G19" i="2"/>
  <c r="G45" i="2" s="1"/>
  <c r="G89" i="2" s="1"/>
  <c r="F19" i="2"/>
  <c r="F45" i="2" s="1"/>
  <c r="F89" i="2" s="1"/>
  <c r="E19" i="2"/>
  <c r="E45" i="2" s="1"/>
  <c r="E89" i="2" s="1"/>
  <c r="E91" i="2" l="1"/>
  <c r="E90" i="2"/>
  <c r="I91" i="2"/>
  <c r="I90" i="2"/>
  <c r="M91" i="2"/>
  <c r="M90" i="2"/>
  <c r="Q91" i="2"/>
  <c r="Q90" i="2"/>
  <c r="F91" i="2"/>
  <c r="F90" i="2"/>
  <c r="J91" i="2"/>
  <c r="J90" i="2"/>
  <c r="N91" i="2"/>
  <c r="N90" i="2"/>
  <c r="R91" i="2"/>
  <c r="R90" i="2"/>
  <c r="G91" i="2"/>
  <c r="G90" i="2"/>
  <c r="K91" i="2"/>
  <c r="K90" i="2"/>
  <c r="O91" i="2"/>
  <c r="O90" i="2"/>
  <c r="S91" i="2"/>
  <c r="S90" i="2"/>
  <c r="H91" i="2"/>
  <c r="H90" i="2"/>
  <c r="L91" i="2"/>
  <c r="L90" i="2"/>
  <c r="P91" i="2"/>
  <c r="P90" i="2"/>
  <c r="T91" i="2"/>
  <c r="T90" i="2"/>
  <c r="E35" i="2"/>
  <c r="I35" i="2"/>
  <c r="M35" i="2"/>
  <c r="Q35" i="2"/>
  <c r="E36" i="2"/>
  <c r="I36" i="2"/>
  <c r="M36" i="2"/>
  <c r="Q36" i="2"/>
  <c r="F35" i="2"/>
  <c r="J35" i="2"/>
  <c r="N35" i="2"/>
  <c r="R35" i="2"/>
  <c r="F36" i="2"/>
  <c r="J36" i="2"/>
  <c r="N36" i="2"/>
  <c r="R36" i="2"/>
  <c r="G35" i="2"/>
  <c r="K35" i="2"/>
  <c r="O35" i="2"/>
  <c r="S35" i="2"/>
  <c r="G36" i="2"/>
  <c r="K36" i="2"/>
  <c r="O36" i="2"/>
  <c r="S36" i="2"/>
  <c r="H35" i="2"/>
  <c r="L35" i="2"/>
  <c r="P35" i="2"/>
  <c r="T35" i="2"/>
  <c r="H36" i="2"/>
  <c r="L36" i="2"/>
  <c r="P36" i="2"/>
  <c r="T36" i="2"/>
  <c r="T38" i="2" l="1"/>
  <c r="T39" i="2" s="1"/>
  <c r="T40" i="2" s="1"/>
  <c r="T37" i="2"/>
  <c r="S38" i="2"/>
  <c r="S39" i="2" s="1"/>
  <c r="S40" i="2" s="1"/>
  <c r="S37" i="2"/>
  <c r="R38" i="2"/>
  <c r="R39" i="2" s="1"/>
  <c r="R40" i="2" s="1"/>
  <c r="R37" i="2"/>
  <c r="Q38" i="2"/>
  <c r="Q39" i="2" s="1"/>
  <c r="Q40" i="2" s="1"/>
  <c r="Q37" i="2"/>
  <c r="P38" i="2"/>
  <c r="P39" i="2" s="1"/>
  <c r="P40" i="2" s="1"/>
  <c r="P37" i="2"/>
  <c r="O38" i="2"/>
  <c r="O39" i="2" s="1"/>
  <c r="O40" i="2" s="1"/>
  <c r="O37" i="2"/>
  <c r="N38" i="2"/>
  <c r="N39" i="2" s="1"/>
  <c r="N40" i="2" s="1"/>
  <c r="N37" i="2"/>
  <c r="M38" i="2"/>
  <c r="M39" i="2" s="1"/>
  <c r="M40" i="2" s="1"/>
  <c r="M37" i="2"/>
  <c r="L38" i="2"/>
  <c r="L39" i="2" s="1"/>
  <c r="L40" i="2" s="1"/>
  <c r="L37" i="2"/>
  <c r="K38" i="2"/>
  <c r="K39" i="2" s="1"/>
  <c r="K40" i="2" s="1"/>
  <c r="K37" i="2"/>
  <c r="J38" i="2"/>
  <c r="J39" i="2" s="1"/>
  <c r="J40" i="2" s="1"/>
  <c r="J37" i="2"/>
  <c r="I38" i="2"/>
  <c r="I39" i="2" s="1"/>
  <c r="I40" i="2" s="1"/>
  <c r="I37" i="2"/>
  <c r="H38" i="2"/>
  <c r="H39" i="2" s="1"/>
  <c r="H40" i="2" s="1"/>
  <c r="H37" i="2"/>
  <c r="G38" i="2"/>
  <c r="G39" i="2" s="1"/>
  <c r="G40" i="2" s="1"/>
  <c r="G37" i="2"/>
  <c r="F38" i="2"/>
  <c r="F39" i="2" s="1"/>
  <c r="F40" i="2" s="1"/>
  <c r="F37" i="2"/>
  <c r="E38" i="2"/>
  <c r="E39" i="2" s="1"/>
  <c r="E40" i="2" s="1"/>
  <c r="E37" i="2"/>
</calcChain>
</file>

<file path=xl/sharedStrings.xml><?xml version="1.0" encoding="utf-8"?>
<sst xmlns="http://schemas.openxmlformats.org/spreadsheetml/2006/main" count="594" uniqueCount="240">
  <si>
    <t>แผน</t>
  </si>
  <si>
    <t>ชื่อแผน</t>
  </si>
  <si>
    <t>รหัส</t>
  </si>
  <si>
    <t>รายการ</t>
  </si>
  <si>
    <t>แผนประมาณการรายได้-ควบคุมค่าใช้จ่าย ปีงบประมาณ 2560</t>
  </si>
  <si>
    <t>P01H</t>
  </si>
  <si>
    <t>รายได้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</si>
  <si>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</si>
  <si>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</si>
  <si>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</si>
  <si>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</si>
  <si>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</si>
  <si>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</si>
  <si>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</si>
  <si>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</si>
  <si>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</si>
  <si>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</si>
  <si>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</si>
  <si>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</si>
  <si>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</si>
  <si>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</si>
  <si>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</si>
  <si>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</si>
  <si>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</si>
  <si>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</si>
  <si>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</si>
  <si>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</si>
  <si>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</si>
  <si>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</si>
  <si>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</si>
  <si>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</si>
  <si>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</si>
  <si>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</si>
  <si>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</si>
  <si>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</si>
  <si>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</si>
  <si>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</si>
  <si>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</si>
  <si>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</si>
  <si>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</si>
  <si>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</si>
  <si>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</si>
  <si>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</si>
  <si>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</si>
  <si>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</si>
  <si>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</si>
  <si>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</si>
  <si>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</si>
  <si>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</si>
  <si>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</si>
  <si>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</si>
  <si>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</si>
  <si>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</si>
  <si>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</si>
  <si>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</si>
  <si>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</si>
  <si>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</si>
  <si>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</si>
  <si>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</si>
  <si>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</si>
  <si>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</si>
  <si>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</si>
  <si>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</si>
  <si>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P29</t>
  </si>
  <si>
    <t>EBITDA - รายได้หักค่าใช้จ่าย(ไม่รวมค่าเสื่อม)</t>
  </si>
  <si>
    <t>P28</t>
  </si>
  <si>
    <t>สรุปแผนประมาณการ</t>
  </si>
  <si>
    <t>P281</t>
  </si>
  <si>
    <t>วงเงินที่ลงทุนได้(ร้อยละ 20%ของ EBITDA)</t>
  </si>
  <si>
    <t>P30</t>
  </si>
  <si>
    <t>งบลงทุน (เงินบำรุง)  เปรียบเทียบกับ EBITDA &gt;20%</t>
  </si>
  <si>
    <t>Risk Investment &gt;20% EBITDA</t>
  </si>
  <si>
    <t>P40</t>
  </si>
  <si>
    <t>ทุนสำรองสุทธิ (Networking Capital) ณ 30 มิ.ย. 59</t>
  </si>
  <si>
    <t>P50</t>
  </si>
  <si>
    <t>เงินบำรุงคงเหลือ ณ 30 มิ.ย. 59</t>
  </si>
  <si>
    <t>P60</t>
  </si>
  <si>
    <t>หนี้สินและภาระผูกพัน ณ 30 มิ.ย. 59</t>
  </si>
  <si>
    <t>แผน 1</t>
  </si>
  <si>
    <t>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</si>
  <si>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</si>
  <si>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</si>
  <si>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</si>
  <si>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แผนจัดซื้อวัสดุอื่น</t>
  </si>
  <si>
    <t xml:space="preserve">วัสดุสำนักงาน_x000D_
</t>
  </si>
  <si>
    <t xml:space="preserve">วัสดุยานพาหนะและขนส่ง_x000D_
</t>
  </si>
  <si>
    <t xml:space="preserve">วัสดุเชื้อเพลิงและหล่อลื่น_x000D_
</t>
  </si>
  <si>
    <t xml:space="preserve">วัสดุไฟฟ้าและวิทยุ_x000D_
</t>
  </si>
  <si>
    <t xml:space="preserve">วัสดุโฆษณาและเผยแพร่_x000D_
</t>
  </si>
  <si>
    <t xml:space="preserve">วัสดุคอมพิวเตอร์_x000D_
</t>
  </si>
  <si>
    <t xml:space="preserve">วัสดุงานบ้านงานครัว_x000D_
</t>
  </si>
  <si>
    <t xml:space="preserve">วัสดุบริโภค_x000D_
</t>
  </si>
  <si>
    <t xml:space="preserve">วัสดุเครื่องแต่งกาย_x000D_
</t>
  </si>
  <si>
    <t xml:space="preserve">วัสดุก่อสร้าง_x000D_
</t>
  </si>
  <si>
    <t xml:space="preserve">วัสดุอื่น_x000D_
</t>
  </si>
  <si>
    <t>แผนบริหารจัดการเจ้าหนี้</t>
  </si>
  <si>
    <t>ประมาณการจ่ายชำระหนี้ปี 2560</t>
  </si>
  <si>
    <t>เจ้าหนี้ยา</t>
  </si>
  <si>
    <t>เจ้าหนี้ วชภ.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</si>
  <si>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</si>
  <si>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</si>
  <si>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</si>
  <si>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</si>
  <si>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>เจ้าหนี้วัสดุอื่น</t>
  </si>
  <si>
    <t>เจ้าหนี้อื่นๆ</t>
  </si>
  <si>
    <t>แผนบริหารจัดการลูกหนี้</t>
  </si>
  <si>
    <t>ประมาณการลูกหนี้ที่เรียกเก็บได้ปี 2560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</si>
  <si>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</si>
  <si>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</si>
  <si>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</si>
  <si>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</si>
  <si>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</si>
  <si>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</si>
  <si>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</si>
  <si>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แผนการลงทุนเพิ่ม</t>
  </si>
  <si>
    <t>จัดซื้อ จัดหาด้วยเงินบำรุงของ รพ. ปี 2560</t>
  </si>
  <si>
    <t>จัดซื้อ จัดหาด้วยงบค่าเสื่อม UC ของ รพ. ปี 2560</t>
  </si>
  <si>
    <t>จัดซื้อ จัดหาด้วยเงินงบประมาณ ของ รพ. ปี 2560</t>
  </si>
  <si>
    <t>แผนสนับสนุน รพ.สต.</t>
  </si>
  <si>
    <t>Fixed Cost ตามประกาศ (สธ0204/22819 ลว.15 กค.59)</t>
  </si>
  <si>
    <t>งบสนับสนุน ให้ รพ.สต. (เงิน) ปี 2560</t>
  </si>
  <si>
    <t>งบสนับสนุน ให้ รพ.สต. (ยา เวชภัณฑ์ วัสดุการแพทย์ วัสดุวิทย์ฯ) ปี 2560</t>
  </si>
  <si>
    <t>งบสนับสนุน ให้ รพ.สต. (งบค่าเสื่อม) ปี 2560</t>
  </si>
  <si>
    <t>ส่งครบทุกแผน ? แผน 2-7</t>
  </si>
  <si>
    <t>แผน 2-5</t>
  </si>
  <si>
    <t>รวมแผน 1-5</t>
  </si>
  <si>
    <t>พระนครศรีอยุธยา</t>
  </si>
  <si>
    <t>10660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</si>
  <si>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</si>
  <si>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</si>
  <si>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</si>
  <si>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</si>
  <si>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</si>
  <si>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</si>
  <si>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</si>
  <si>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</si>
  <si>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</si>
  <si>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</si>
  <si>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</si>
  <si>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</si>
  <si>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</si>
  <si>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</si>
  <si>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</si>
  <si>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พระนครศรีอยุธยา,รพศ.</t>
  </si>
  <si>
    <t>เสนา,รพท.</t>
  </si>
  <si>
    <t>ท่าเรือ,รพช.</t>
  </si>
  <si>
    <t>สมเด็จพระสังฆราช(นครหลวง),รพช.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</si>
  <si>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</si>
  <si>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</si>
  <si>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</si>
  <si>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</si>
  <si>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</si>
  <si>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ภาชี,รพช.</t>
  </si>
  <si>
    <t>ลาดบัวหลวง,รพช.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</si>
  <si>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</si>
  <si>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</si>
  <si>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</si>
  <si>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</si>
  <si>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</si>
  <si>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ครบ</t>
  </si>
  <si>
    <t>ขาด</t>
  </si>
  <si>
    <t xml:space="preserve">รายการในแผนที่ 1-5 </t>
  </si>
  <si>
    <t>รายการที่จำเป็นต้องมี</t>
  </si>
  <si>
    <t>สรุปความทันเวลา/ความครบถ้วน/ความถูกต้อง</t>
  </si>
  <si>
    <t>ลำดับ</t>
  </si>
  <si>
    <t>เขต</t>
  </si>
  <si>
    <t>จังหวัด</t>
  </si>
  <si>
    <t>หน่วยงาน</t>
  </si>
  <si>
    <t>ความทันเวลา</t>
  </si>
  <si>
    <t>ความครบถ้วน (ครบ 7 แผน )(สสจ/เขตลงนาม)</t>
  </si>
  <si>
    <t>ความถูกต้อง</t>
  </si>
  <si>
    <r>
      <rPr>
        <sz val="16"/>
        <color theme="1"/>
        <rFont val="Trebuchet MS"/>
        <family val="2"/>
      </rPr>
      <t xml:space="preserve"> </t>
    </r>
    <r>
      <rPr>
        <sz val="16"/>
        <color theme="1"/>
        <rFont val="Calibri"/>
        <family val="2"/>
      </rPr>
      <t>/</t>
    </r>
  </si>
  <si>
    <t>/</t>
  </si>
  <si>
    <t>X</t>
  </si>
  <si>
    <t>ความเสี่ยงด้านการลงทุน</t>
  </si>
  <si>
    <t>ความเสี่ยงด้านเงินทุนหมุนเวียน</t>
  </si>
  <si>
    <t>ความเสี่ยงแผนการเงิน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</si>
  <si>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</si>
  <si>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</si>
  <si>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</si>
  <si>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</si>
  <si>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 xml:space="preserve"> การปรับ PlanFin</t>
  </si>
  <si>
    <t>แบบ</t>
  </si>
  <si>
    <t xml:space="preserve">  บวก=Normal </t>
  </si>
  <si>
    <t>ต่อ EBITDA</t>
  </si>
  <si>
    <t>&lt; 1 = Risk</t>
  </si>
  <si>
    <t xml:space="preserve">  ลบ = Risk </t>
  </si>
  <si>
    <r>
      <t>&lt;</t>
    </r>
    <r>
      <rPr>
        <b/>
        <sz val="12"/>
        <color rgb="FFFFFFFF"/>
        <rFont val="Tahoma"/>
        <family val="2"/>
      </rPr>
      <t>20%  Normal</t>
    </r>
  </si>
  <si>
    <r>
      <t>&gt;</t>
    </r>
    <r>
      <rPr>
        <b/>
        <sz val="12"/>
        <color rgb="FFFFFFFF"/>
        <rFont val="Tahoma"/>
        <family val="2"/>
      </rPr>
      <t xml:space="preserve"> 1 = Normal</t>
    </r>
  </si>
  <si>
    <t xml:space="preserve">&gt;20%  Risk </t>
  </si>
  <si>
    <t xml:space="preserve">  Normal </t>
  </si>
  <si>
    <t xml:space="preserve"> Normal</t>
  </si>
  <si>
    <t>Normal</t>
  </si>
  <si>
    <t xml:space="preserve"> ไม่ต้องปรับ</t>
  </si>
  <si>
    <t>Risk</t>
  </si>
  <si>
    <t xml:space="preserve"> ทบทวนการลงทุนอีกครั้ง </t>
  </si>
  <si>
    <r>
      <t xml:space="preserve"> </t>
    </r>
    <r>
      <rPr>
        <sz val="11"/>
        <color rgb="FFFF0000"/>
        <rFont val="Tahoma"/>
        <family val="2"/>
      </rPr>
      <t>Risk</t>
    </r>
  </si>
  <si>
    <t xml:space="preserve">ทบทวนการลงทุนอีกครั้ง </t>
  </si>
  <si>
    <t>ทำ Feasibility study</t>
  </si>
  <si>
    <t xml:space="preserve"> ปรับลดการลงทุนให้ &lt; 20% EBITDA</t>
  </si>
  <si>
    <t xml:space="preserve"> เพื่อเงินเหลือจาก EBITDA – ลงทุน</t>
  </si>
  <si>
    <t xml:space="preserve"> จะไปเพิ่ม NWC  </t>
  </si>
  <si>
    <t xml:space="preserve"> ทำ Feasibility study</t>
  </si>
  <si>
    <r>
      <t xml:space="preserve"> </t>
    </r>
    <r>
      <rPr>
        <sz val="11"/>
        <color rgb="FF000000"/>
        <rFont val="Tahoma"/>
        <family val="2"/>
      </rPr>
      <t>Normal</t>
    </r>
  </si>
  <si>
    <t>ปรับ EBITDA ให้เป็น +</t>
  </si>
  <si>
    <t xml:space="preserve"> Risk</t>
  </si>
  <si>
    <t xml:space="preserve">ปรับ EBITDA ให้เป็น + </t>
  </si>
  <si>
    <t>และ ทบทวนการลงทุนอีกครั้ง                            เพื่อเงินเหลือจาก EBITDA – ลงทุน</t>
  </si>
  <si>
    <t xml:space="preserve">จะไปเพิ่ม NWC </t>
  </si>
  <si>
    <t xml:space="preserve">และ ทบทวนการลงทุนอีกครั้ง </t>
  </si>
  <si>
    <t>ควร ลงทุนให้ &lt; 20% EBITDA</t>
  </si>
  <si>
    <t xml:space="preserve">และ ชะลอการลงทุน </t>
  </si>
  <si>
    <t>ประเภท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</si>
  <si>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</si>
  <si>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</si>
  <si>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งบลงทุน (เงินบำรุง) เปรียบเทียบกับ EBITDA &gt;20%</t>
  </si>
  <si>
    <t>เงินบำรุงคงเหลือ (หักหนี้สินและภาระผูกพัน) ณ 30 มิ.ย. 59</t>
  </si>
  <si>
    <t>รายจ่ายเฉลี่ยต่อเดือน</t>
  </si>
  <si>
    <t>อัคราส่วน NWC ต่อรายจ่าย:เดือน</t>
  </si>
  <si>
    <t xml:space="preserve"> NWC เหลือหลังลงทุน&gt;20%EBITDA</t>
  </si>
  <si>
    <t>อัคราส่วน NWC เหลือต่อรายจ่าย:เดือน</t>
  </si>
  <si>
    <t>Risk EBITDA</t>
  </si>
  <si>
    <t>Risk NWC เหลือต่อรายจ่าย:เดือน</t>
  </si>
  <si>
    <t>Risk PlanFin</t>
  </si>
  <si>
    <t>PlanFin แบบ</t>
  </si>
  <si>
    <t>รพศ.</t>
  </si>
  <si>
    <t>เกินดุล</t>
  </si>
  <si>
    <t>+</t>
  </si>
  <si>
    <t>แบบ 3</t>
  </si>
  <si>
    <t>รพท.</t>
  </si>
  <si>
    <t>ขาดดุล</t>
  </si>
  <si>
    <t>+++</t>
  </si>
  <si>
    <t>แบบ 8</t>
  </si>
  <si>
    <t>รพช.</t>
  </si>
  <si>
    <t>แบบ 2</t>
  </si>
  <si>
    <t>แบบ 1</t>
  </si>
  <si>
    <t xml:space="preserve">หมายเหตุ </t>
  </si>
  <si>
    <t xml:space="preserve"> - ความทันเวลา  หมายถึง แผนการเงินส่งภายในเวลาที่กำหนด</t>
  </si>
  <si>
    <t xml:space="preserve"> - ความครบถ้วน หมายถึง แผนการเงินต้องส่งครบทั้ง 7 แผน และผ่านการลงนามโดย สสจ/เขต</t>
  </si>
  <si>
    <t xml:space="preserve"> - ความถูกต้อง หมายถึง จะต้องมีการประมาณการในแผน 1-5 ตามรายการที่จำเป็นต้องมี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</si>
</sst>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[Red]\-#,##0.00\ "/>
    <numFmt numFmtId="188" formatCode="#,##0_ ;[Red]\-#,##0\ 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i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rebuchet MS"/>
      <family val="2"/>
    </font>
    <font>
      <sz val="16"/>
      <color theme="1"/>
      <name val="Calibri"/>
      <family val="2"/>
    </font>
    <font>
      <sz val="14"/>
      <color theme="1"/>
      <name val="Tahoma"/>
      <family val="2"/>
      <scheme val="minor"/>
    </font>
    <font>
      <sz val="10"/>
      <color rgb="FFFF0000"/>
      <name val="Tahoma"/>
      <family val="2"/>
      <charset val="222"/>
      <scheme val="minor"/>
    </font>
    <font>
      <b/>
      <sz val="12"/>
      <color rgb="FFFFFFFF"/>
      <name val="Tahoma"/>
      <family val="2"/>
    </font>
    <font>
      <sz val="12"/>
      <color theme="1"/>
      <name val="Tahoma"/>
      <family val="2"/>
      <scheme val="minor"/>
    </font>
    <font>
      <b/>
      <u/>
      <sz val="12"/>
      <color rgb="FFFFFFFF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</font>
    <font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1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187" fontId="2" fillId="2" borderId="0" xfId="0" applyNumberFormat="1" applyFont="1" applyFill="1"/>
    <xf numFmtId="187" fontId="2" fillId="0" borderId="0" xfId="0" applyNumberFormat="1" applyFont="1" applyFill="1"/>
    <xf numFmtId="187" fontId="3" fillId="0" borderId="0" xfId="0" applyNumberFormat="1" applyFont="1" applyFill="1"/>
    <xf numFmtId="187" fontId="4" fillId="0" borderId="0" xfId="0" applyNumberFormat="1" applyFont="1" applyFill="1" applyAlignment="1">
      <alignment horizontal="center"/>
    </xf>
    <xf numFmtId="187" fontId="5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187" fontId="2" fillId="0" borderId="1" xfId="0" applyNumberFormat="1" applyFont="1" applyFill="1" applyBorder="1"/>
    <xf numFmtId="188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2" borderId="0" xfId="0" applyFont="1" applyFill="1" applyBorder="1"/>
    <xf numFmtId="0" fontId="7" fillId="3" borderId="0" xfId="0" applyFont="1" applyFill="1" applyAlignment="1">
      <alignment horizontal="center"/>
    </xf>
    <xf numFmtId="0" fontId="7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/>
    <xf numFmtId="0" fontId="7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5" borderId="0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vertical="center" wrapText="1" readingOrder="1"/>
    </xf>
    <xf numFmtId="0" fontId="12" fillId="6" borderId="3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12" fillId="6" borderId="4" xfId="0" applyFont="1" applyFill="1" applyBorder="1" applyAlignment="1">
      <alignment horizontal="center" vertical="center" wrapText="1" readingOrder="1"/>
    </xf>
    <xf numFmtId="0" fontId="12" fillId="6" borderId="4" xfId="0" applyFont="1" applyFill="1" applyBorder="1" applyAlignment="1">
      <alignment horizontal="left" vertical="center" wrapText="1" readingOrder="1"/>
    </xf>
    <xf numFmtId="0" fontId="12" fillId="6" borderId="4" xfId="0" applyFont="1" applyFill="1" applyBorder="1" applyAlignment="1">
      <alignment horizontal="center" vertical="center" wrapText="1" readingOrder="1"/>
    </xf>
    <xf numFmtId="0" fontId="13" fillId="6" borderId="4" xfId="0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left" vertical="center" wrapText="1" readingOrder="1"/>
    </xf>
    <xf numFmtId="0" fontId="13" fillId="6" borderId="5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left" vertical="center" wrapText="1" readingOrder="1"/>
    </xf>
    <xf numFmtId="0" fontId="12" fillId="6" borderId="5" xfId="0" applyFont="1" applyFill="1" applyBorder="1" applyAlignment="1">
      <alignment horizontal="center" vertical="center" wrapText="1" readingOrder="1"/>
    </xf>
    <xf numFmtId="0" fontId="15" fillId="7" borderId="6" xfId="0" applyFont="1" applyFill="1" applyBorder="1" applyAlignment="1">
      <alignment horizontal="center" vertical="center" wrapText="1" readingOrder="1"/>
    </xf>
    <xf numFmtId="0" fontId="15" fillId="7" borderId="6" xfId="0" applyFont="1" applyFill="1" applyBorder="1" applyAlignment="1">
      <alignment horizontal="left" vertical="center" wrapText="1" readingOrder="1"/>
    </xf>
    <xf numFmtId="0" fontId="16" fillId="0" borderId="0" xfId="0" applyFont="1"/>
    <xf numFmtId="0" fontId="15" fillId="8" borderId="7" xfId="0" applyFont="1" applyFill="1" applyBorder="1" applyAlignment="1">
      <alignment horizontal="center" vertical="center" wrapText="1" readingOrder="1"/>
    </xf>
    <xf numFmtId="0" fontId="17" fillId="8" borderId="7" xfId="0" applyFont="1" applyFill="1" applyBorder="1" applyAlignment="1">
      <alignment horizontal="center" vertical="center" wrapText="1" readingOrder="1"/>
    </xf>
    <xf numFmtId="0" fontId="15" fillId="8" borderId="7" xfId="0" applyFont="1" applyFill="1" applyBorder="1" applyAlignment="1">
      <alignment horizontal="left" vertical="center" wrapText="1" readingOrder="1"/>
    </xf>
    <xf numFmtId="0" fontId="15" fillId="7" borderId="3" xfId="0" applyFont="1" applyFill="1" applyBorder="1" applyAlignment="1">
      <alignment horizontal="center" vertical="center" wrapText="1" readingOrder="1"/>
    </xf>
    <xf numFmtId="0" fontId="15" fillId="7" borderId="3" xfId="0" applyFont="1" applyFill="1" applyBorder="1" applyAlignment="1">
      <alignment horizontal="left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left" vertical="center" wrapText="1" readingOrder="1"/>
    </xf>
    <xf numFmtId="0" fontId="15" fillId="8" borderId="3" xfId="0" applyFont="1" applyFill="1" applyBorder="1" applyAlignment="1">
      <alignment horizontal="center" vertical="center" wrapText="1" readingOrder="1"/>
    </xf>
    <xf numFmtId="0" fontId="17" fillId="8" borderId="3" xfId="0" applyFont="1" applyFill="1" applyBorder="1" applyAlignment="1">
      <alignment horizontal="center" vertical="center" wrapText="1" readingOrder="1"/>
    </xf>
    <xf numFmtId="0" fontId="15" fillId="8" borderId="3" xfId="0" applyFont="1" applyFill="1" applyBorder="1" applyAlignment="1">
      <alignment horizontal="left" vertical="center" wrapText="1" readingOrder="1"/>
    </xf>
    <xf numFmtId="0" fontId="15" fillId="8" borderId="4" xfId="0" applyFont="1" applyFill="1" applyBorder="1" applyAlignment="1">
      <alignment horizontal="center" vertical="center" wrapText="1" readingOrder="1"/>
    </xf>
    <xf numFmtId="0" fontId="17" fillId="8" borderId="4" xfId="0" applyFont="1" applyFill="1" applyBorder="1" applyAlignment="1">
      <alignment horizontal="center" vertical="center" wrapText="1" readingOrder="1"/>
    </xf>
    <xf numFmtId="0" fontId="15" fillId="8" borderId="4" xfId="0" applyFont="1" applyFill="1" applyBorder="1" applyAlignment="1">
      <alignment horizontal="left" vertical="center" wrapText="1" readingOrder="1"/>
    </xf>
    <xf numFmtId="0" fontId="15" fillId="8" borderId="8" xfId="0" applyFont="1" applyFill="1" applyBorder="1" applyAlignment="1">
      <alignment horizontal="center" vertical="center" wrapText="1" readingOrder="1"/>
    </xf>
    <xf numFmtId="0" fontId="17" fillId="8" borderId="8" xfId="0" applyFont="1" applyFill="1" applyBorder="1" applyAlignment="1">
      <alignment horizontal="center" vertical="center" wrapText="1" readingOrder="1"/>
    </xf>
    <xf numFmtId="0" fontId="15" fillId="8" borderId="8" xfId="0" applyFont="1" applyFill="1" applyBorder="1" applyAlignment="1">
      <alignment horizontal="left" vertical="center" wrapText="1" readingOrder="1"/>
    </xf>
    <xf numFmtId="0" fontId="15" fillId="7" borderId="7" xfId="0" applyFont="1" applyFill="1" applyBorder="1" applyAlignment="1">
      <alignment horizontal="center" vertical="center" wrapText="1" readingOrder="1"/>
    </xf>
    <xf numFmtId="0" fontId="17" fillId="7" borderId="7" xfId="0" applyFont="1" applyFill="1" applyBorder="1" applyAlignment="1">
      <alignment horizontal="center" vertical="center" wrapText="1" readingOrder="1"/>
    </xf>
    <xf numFmtId="0" fontId="15" fillId="7" borderId="7" xfId="0" applyFont="1" applyFill="1" applyBorder="1" applyAlignment="1">
      <alignment horizontal="left" vertical="center" wrapText="1" readingOrder="1"/>
    </xf>
    <xf numFmtId="0" fontId="17" fillId="7" borderId="3" xfId="0" applyFont="1" applyFill="1" applyBorder="1" applyAlignment="1">
      <alignment horizontal="center" vertical="center" wrapText="1" readingOrder="1"/>
    </xf>
    <xf numFmtId="0" fontId="15" fillId="7" borderId="4" xfId="0" applyFont="1" applyFill="1" applyBorder="1" applyAlignment="1">
      <alignment horizontal="center" vertical="center" wrapText="1" readingOrder="1"/>
    </xf>
    <xf numFmtId="0" fontId="17" fillId="7" borderId="4" xfId="0" applyFont="1" applyFill="1" applyBorder="1" applyAlignment="1">
      <alignment horizontal="center" vertical="center" wrapText="1" readingOrder="1"/>
    </xf>
    <xf numFmtId="0" fontId="15" fillId="7" borderId="4" xfId="0" applyFont="1" applyFill="1" applyBorder="1" applyAlignment="1">
      <alignment horizontal="left" vertical="center" wrapText="1" readingOrder="1"/>
    </xf>
    <xf numFmtId="0" fontId="17" fillId="7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187" fontId="2" fillId="2" borderId="1" xfId="0" applyNumberFormat="1" applyFont="1" applyFill="1" applyBorder="1" applyAlignment="1">
      <alignment horizontal="center" vertical="center" wrapText="1"/>
    </xf>
    <xf numFmtId="187" fontId="2" fillId="3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87" fontId="2" fillId="0" borderId="1" xfId="0" applyNumberFormat="1" applyFont="1" applyBorder="1"/>
    <xf numFmtId="43" fontId="2" fillId="0" borderId="1" xfId="1" applyFont="1" applyBorder="1"/>
    <xf numFmtId="43" fontId="2" fillId="0" borderId="1" xfId="0" applyNumberFormat="1" applyFont="1" applyBorder="1"/>
    <xf numFmtId="40" fontId="2" fillId="0" borderId="1" xfId="0" applyNumberFormat="1" applyFont="1" applyBorder="1"/>
    <xf numFmtId="0" fontId="2" fillId="0" borderId="10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3" fillId="0" borderId="0" xfId="0" applyFont="1"/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0" xfId="0" applyFont="1" applyFill="1" applyBorder="1"/>
    <xf numFmtId="0" fontId="2" fillId="2" borderId="16" xfId="0" applyFont="1" applyFill="1" applyBorder="1"/>
    <xf numFmtId="187" fontId="2" fillId="2" borderId="0" xfId="0" applyNumberFormat="1" applyFont="1" applyFill="1" applyBorder="1"/>
    <xf numFmtId="187" fontId="2" fillId="2" borderId="16" xfId="0" applyNumberFormat="1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187" fontId="2" fillId="2" borderId="2" xfId="0" applyNumberFormat="1" applyFont="1" applyFill="1" applyBorder="1"/>
    <xf numFmtId="187" fontId="2" fillId="2" borderId="18" xfId="0" applyNumberFormat="1" applyFont="1" applyFill="1" applyBorder="1"/>
  </cellXfs>
  <cellStyles count="2">
    <cellStyle name="Comma" xfId="1" builtinId="3"/>
    <cellStyle name="Normal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L22" workbookViewId="0">
      <selection activeCell="S32" sqref="S32"/>
    </sheetView>
  </sheetViews>
  <sheetFormatPr defaultRowHeight="18.75" x14ac:dyDescent="0.3"/>
  <cols>
    <col min="1" max="1" width="4.25" style="1" bestFit="1" customWidth="1"/>
    <col min="2" max="2" width="23.75" style="1" customWidth="1"/>
    <col min="3" max="3" width="5.125" style="1" bestFit="1" customWidth="1"/>
    <col min="4" max="4" width="31.75" style="1" customWidth="1"/>
    <col min="5" max="20" width="15.5" style="1" customWidth="1"/>
  </cols>
  <sheetData>
    <row r="1" spans="1:20" x14ac:dyDescent="0.3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8"/>
    </row>
    <row r="2" spans="1:20" x14ac:dyDescent="0.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1"/>
    </row>
    <row r="3" spans="1:20" x14ac:dyDescent="0.3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1"/>
    </row>
    <row r="4" spans="1:20" x14ac:dyDescent="0.3">
      <c r="A4" s="119"/>
      <c r="B4" s="120"/>
      <c r="C4" s="120"/>
      <c r="D4" s="120"/>
      <c r="E4" s="120" t="s">
        <v>126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</row>
    <row r="5" spans="1:20" x14ac:dyDescent="0.3">
      <c r="A5" s="119"/>
      <c r="B5" s="120"/>
      <c r="C5" s="120"/>
      <c r="D5" s="120"/>
      <c r="E5" s="120" t="s">
        <v>127</v>
      </c>
      <c r="F5" s="120" t="s">
        <v>128</v>
      </c>
      <c r="G5" s="120" t="s">
        <v>129</v>
      </c>
      <c r="H5" s="120" t="s">
        <v>130</v>
      </c>
      <c r="I5" s="120" t="s">
        <v>131</v>
      </c>
      <c r="J5" s="120" t="s">
        <v>132</v>
      </c>
      <c r="K5" s="120" t="s">
        <v>133</v>
      </c>
      <c r="L5" s="120" t="s">
        <v>134</v>
      </c>
      <c r="M5" s="120" t="s">
        <v>135</v>
      </c>
      <c r="N5" s="120" t="s">
        <v>136</v>
      </c>
      <c r="O5" s="120" t="s">
        <v>137</v>
      </c>
      <c r="P5" s="120" t="s">
        <v>138</v>
      </c>
      <c r="Q5" s="120" t="s">
        <v>139</v>
      </c>
      <c r="R5" s="120" t="s">
        <v>140</v>
      </c>
      <c r="S5" s="120" t="s">
        <v>141</v>
      </c>
      <c r="T5" s="121" t="s">
        <v>142</v>
      </c>
    </row>
    <row r="6" spans="1:20" x14ac:dyDescent="0.3">
      <c r="A6" s="119" t="s">
        <v>0</v>
      </c>
      <c r="B6" s="120" t="s">
        <v>1</v>
      </c>
      <c r="C6" s="120" t="s">
        <v>2</v>
      </c>
      <c r="D6" s="120" t="s">
        <v>3</v>
      </c>
      <c r="E6" s="120" t="s">
        <v>143</v>
      </c>
      <c r="F6" s="120" t="s">
        <v>144</v>
      </c>
      <c r="G6" s="120" t="s">
        <v>145</v>
      </c>
      <c r="H6" s="120" t="s">
        <v>146</v>
      </c>
      <c r="I6" s="120" t="s">
        <v>147</v>
      </c>
      <c r="J6" s="120" t="s">
        <v>148</v>
      </c>
      <c r="K6" s="120" t="s">
        <v>149</v>
      </c>
      <c r="L6" s="120" t="s">
        <v>150</v>
      </c>
      <c r="M6" s="120" t="s">
        <v>151</v>
      </c>
      <c r="N6" s="120" t="s">
        <v>152</v>
      </c>
      <c r="O6" s="120" t="s">
        <v>153</v>
      </c>
      <c r="P6" s="120" t="s">
        <v>154</v>
      </c>
      <c r="Q6" s="120" t="s">
        <v>155</v>
      </c>
      <c r="R6" s="120" t="s">
        <v>156</v>
      </c>
      <c r="S6" s="120" t="s">
        <v>157</v>
      </c>
      <c r="T6" s="121" t="s">
        <v>158</v>
      </c>
    </row>
    <row r="7" spans="1:20" x14ac:dyDescent="0.3">
      <c r="A7" s="119">
        <v>1</v>
      </c>
      <c r="B7" s="120" t="s">
        <v>4</v>
      </c>
      <c r="C7" s="120" t="s">
        <v>5</v>
      </c>
      <c r="D7" s="120" t="s">
        <v>6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</row>
    <row r="8" spans="1:20" x14ac:dyDescent="0.3">
      <c r="A8" s="124"/>
      <c r="B8" s="125"/>
      <c r="C8" s="125" t="s">
        <v>7</v>
      </c>
      <c r="D8" s="125" t="s">
        <v>8</v>
      </c>
      <c r="E8" s="126">
        <v>320000000</v>
      </c>
      <c r="F8" s="126">
        <v>100000000</v>
      </c>
      <c r="G8" s="126">
        <v>34000000</v>
      </c>
      <c r="H8" s="126">
        <v>23820000</v>
      </c>
      <c r="I8" s="126">
        <v>28902637.48</v>
      </c>
      <c r="J8" s="126">
        <v>24905000</v>
      </c>
      <c r="K8" s="126">
        <v>45063000</v>
      </c>
      <c r="L8" s="126">
        <v>37235000</v>
      </c>
      <c r="M8" s="126">
        <v>33240019</v>
      </c>
      <c r="N8" s="126">
        <v>28000000</v>
      </c>
      <c r="O8" s="126">
        <v>29025000</v>
      </c>
      <c r="P8" s="126">
        <v>46846098</v>
      </c>
      <c r="Q8" s="126">
        <v>13974465.359999999</v>
      </c>
      <c r="R8" s="126">
        <v>33533536.469999999</v>
      </c>
      <c r="S8" s="126">
        <v>20090000</v>
      </c>
      <c r="T8" s="127">
        <v>16000000</v>
      </c>
    </row>
    <row r="9" spans="1:20" x14ac:dyDescent="0.3">
      <c r="A9" s="2"/>
      <c r="B9" s="2"/>
      <c r="C9" s="2" t="s">
        <v>9</v>
      </c>
      <c r="D9" s="2" t="s">
        <v>10</v>
      </c>
      <c r="E9" s="13">
        <v>1000000</v>
      </c>
      <c r="F9" s="13">
        <v>100000</v>
      </c>
      <c r="G9" s="13">
        <v>346200</v>
      </c>
      <c r="H9" s="13">
        <v>100000</v>
      </c>
      <c r="I9" s="13">
        <v>65620</v>
      </c>
      <c r="J9" s="13">
        <v>78000</v>
      </c>
      <c r="K9" s="13">
        <v>20700</v>
      </c>
      <c r="L9" s="13">
        <v>10000</v>
      </c>
      <c r="M9" s="13">
        <v>200200</v>
      </c>
      <c r="N9" s="13">
        <v>200000</v>
      </c>
      <c r="O9" s="13">
        <v>100000</v>
      </c>
      <c r="P9" s="13">
        <v>536509</v>
      </c>
      <c r="Q9" s="13">
        <v>13818.18</v>
      </c>
      <c r="R9" s="13">
        <v>203345</v>
      </c>
      <c r="S9" s="13">
        <v>85000</v>
      </c>
      <c r="T9" s="13">
        <v>20000</v>
      </c>
    </row>
    <row r="10" spans="1:20" x14ac:dyDescent="0.3">
      <c r="A10" s="2"/>
      <c r="B10" s="2"/>
      <c r="C10" s="2" t="s">
        <v>11</v>
      </c>
      <c r="D10" s="2" t="s">
        <v>12</v>
      </c>
      <c r="E10" s="13">
        <v>9000000</v>
      </c>
      <c r="F10" s="13">
        <v>3000000</v>
      </c>
      <c r="G10" s="13">
        <v>165200</v>
      </c>
      <c r="H10" s="13">
        <v>150000</v>
      </c>
      <c r="I10" s="13">
        <v>103932.61</v>
      </c>
      <c r="J10" s="13">
        <v>70000</v>
      </c>
      <c r="K10" s="13">
        <v>115000</v>
      </c>
      <c r="L10" s="13">
        <v>350000</v>
      </c>
      <c r="M10" s="13">
        <v>224233</v>
      </c>
      <c r="N10" s="13">
        <v>250000</v>
      </c>
      <c r="O10" s="13">
        <v>10000</v>
      </c>
      <c r="P10" s="13">
        <v>163007</v>
      </c>
      <c r="Q10" s="13">
        <v>12319.64</v>
      </c>
      <c r="R10" s="13">
        <v>150000</v>
      </c>
      <c r="S10" s="13">
        <v>50000</v>
      </c>
      <c r="T10" s="13">
        <v>10000</v>
      </c>
    </row>
    <row r="11" spans="1:20" x14ac:dyDescent="0.3">
      <c r="A11" s="2"/>
      <c r="B11" s="2"/>
      <c r="C11" s="2" t="s">
        <v>13</v>
      </c>
      <c r="D11" s="2" t="s">
        <v>14</v>
      </c>
      <c r="E11" s="13">
        <v>23000000</v>
      </c>
      <c r="F11" s="13">
        <v>6000000</v>
      </c>
      <c r="G11" s="13">
        <v>973200</v>
      </c>
      <c r="H11" s="13">
        <v>470000</v>
      </c>
      <c r="I11" s="13">
        <v>621971.15</v>
      </c>
      <c r="J11" s="13">
        <v>417500</v>
      </c>
      <c r="K11" s="13">
        <v>453000</v>
      </c>
      <c r="L11" s="13">
        <v>528000</v>
      </c>
      <c r="M11" s="13">
        <v>767578</v>
      </c>
      <c r="N11" s="13">
        <v>800000</v>
      </c>
      <c r="O11" s="13">
        <v>580000</v>
      </c>
      <c r="P11" s="13">
        <v>283930</v>
      </c>
      <c r="Q11" s="13">
        <v>211274.84</v>
      </c>
      <c r="R11" s="13">
        <v>1181576</v>
      </c>
      <c r="S11" s="13">
        <v>405000</v>
      </c>
      <c r="T11" s="13">
        <v>480000</v>
      </c>
    </row>
    <row r="12" spans="1:20" x14ac:dyDescent="0.3">
      <c r="A12" s="2"/>
      <c r="B12" s="2"/>
      <c r="C12" s="2" t="s">
        <v>15</v>
      </c>
      <c r="D12" s="2" t="s">
        <v>16</v>
      </c>
      <c r="E12" s="13">
        <v>210000000</v>
      </c>
      <c r="F12" s="13">
        <v>43100000</v>
      </c>
      <c r="G12" s="13">
        <v>5975370</v>
      </c>
      <c r="H12" s="13">
        <v>4400000</v>
      </c>
      <c r="I12" s="13">
        <v>4878409.97</v>
      </c>
      <c r="J12" s="13">
        <v>3805000</v>
      </c>
      <c r="K12" s="13">
        <v>6705000</v>
      </c>
      <c r="L12" s="13">
        <v>7395000</v>
      </c>
      <c r="M12" s="13">
        <v>6313786</v>
      </c>
      <c r="N12" s="13">
        <v>6000000</v>
      </c>
      <c r="O12" s="13">
        <v>3500000</v>
      </c>
      <c r="P12" s="13">
        <v>4165169</v>
      </c>
      <c r="Q12" s="13">
        <v>1610739.63</v>
      </c>
      <c r="R12" s="13">
        <v>9357684</v>
      </c>
      <c r="S12" s="13">
        <v>3020000</v>
      </c>
      <c r="T12" s="13">
        <v>4550000</v>
      </c>
    </row>
    <row r="13" spans="1:20" x14ac:dyDescent="0.3">
      <c r="A13" s="2"/>
      <c r="B13" s="2"/>
      <c r="C13" s="2" t="s">
        <v>17</v>
      </c>
      <c r="D13" s="2" t="s">
        <v>18</v>
      </c>
      <c r="E13" s="13">
        <v>126000000</v>
      </c>
      <c r="F13" s="13">
        <v>30000000</v>
      </c>
      <c r="G13" s="13">
        <v>4844300</v>
      </c>
      <c r="H13" s="13">
        <v>1805000</v>
      </c>
      <c r="I13" s="13">
        <v>1365695.78</v>
      </c>
      <c r="J13" s="13">
        <v>600000</v>
      </c>
      <c r="K13" s="13">
        <v>4215000</v>
      </c>
      <c r="L13" s="13">
        <v>2560000</v>
      </c>
      <c r="M13" s="13">
        <v>1552045</v>
      </c>
      <c r="N13" s="13">
        <v>2500000</v>
      </c>
      <c r="O13" s="13">
        <v>2650000</v>
      </c>
      <c r="P13" s="13">
        <v>3452042</v>
      </c>
      <c r="Q13" s="13">
        <v>653852.42000000004</v>
      </c>
      <c r="R13" s="13">
        <v>4359031.7300000004</v>
      </c>
      <c r="S13" s="13">
        <v>1240000</v>
      </c>
      <c r="T13" s="13">
        <v>1095000</v>
      </c>
    </row>
    <row r="14" spans="1:20" x14ac:dyDescent="0.3">
      <c r="A14" s="2"/>
      <c r="B14" s="2"/>
      <c r="C14" s="2" t="s">
        <v>19</v>
      </c>
      <c r="D14" s="2" t="s">
        <v>20</v>
      </c>
      <c r="E14" s="13">
        <v>5000000</v>
      </c>
      <c r="F14" s="13">
        <v>200000</v>
      </c>
      <c r="G14" s="13">
        <v>182100</v>
      </c>
      <c r="H14" s="13">
        <v>150000</v>
      </c>
      <c r="I14" s="13">
        <v>33911.07</v>
      </c>
      <c r="J14" s="13">
        <v>12000</v>
      </c>
      <c r="K14" s="13">
        <v>221000</v>
      </c>
      <c r="L14" s="13">
        <v>300000</v>
      </c>
      <c r="M14" s="13">
        <v>50646</v>
      </c>
      <c r="N14" s="13">
        <v>150000</v>
      </c>
      <c r="O14" s="13">
        <v>58000</v>
      </c>
      <c r="P14" s="13">
        <v>499460</v>
      </c>
      <c r="Q14" s="13">
        <v>6975.27</v>
      </c>
      <c r="R14" s="13">
        <v>42668.54</v>
      </c>
      <c r="S14" s="13">
        <v>0</v>
      </c>
      <c r="T14" s="13">
        <v>0</v>
      </c>
    </row>
    <row r="15" spans="1:20" x14ac:dyDescent="0.3">
      <c r="A15" s="2"/>
      <c r="B15" s="2"/>
      <c r="C15" s="2" t="s">
        <v>21</v>
      </c>
      <c r="D15" s="2" t="s">
        <v>22</v>
      </c>
      <c r="E15" s="13">
        <v>170000000</v>
      </c>
      <c r="F15" s="13">
        <v>40000000</v>
      </c>
      <c r="G15" s="13">
        <v>5939100</v>
      </c>
      <c r="H15" s="13">
        <v>3900000</v>
      </c>
      <c r="I15" s="13">
        <v>3502503.73</v>
      </c>
      <c r="J15" s="13">
        <v>2063000</v>
      </c>
      <c r="K15" s="13">
        <v>10208000</v>
      </c>
      <c r="L15" s="13">
        <v>5590000</v>
      </c>
      <c r="M15" s="13">
        <v>2976757</v>
      </c>
      <c r="N15" s="13">
        <v>6000000</v>
      </c>
      <c r="O15" s="13">
        <v>5510000</v>
      </c>
      <c r="P15" s="13">
        <v>10439881</v>
      </c>
      <c r="Q15" s="13">
        <v>1882924.07</v>
      </c>
      <c r="R15" s="13">
        <v>12705648</v>
      </c>
      <c r="S15" s="13">
        <v>1855000</v>
      </c>
      <c r="T15" s="13">
        <v>1800000</v>
      </c>
    </row>
    <row r="16" spans="1:20" x14ac:dyDescent="0.3">
      <c r="A16" s="2"/>
      <c r="B16" s="2"/>
      <c r="C16" s="2" t="s">
        <v>23</v>
      </c>
      <c r="D16" s="2" t="s">
        <v>24</v>
      </c>
      <c r="E16" s="13">
        <v>345000000</v>
      </c>
      <c r="F16" s="13">
        <v>148400000</v>
      </c>
      <c r="G16" s="13">
        <v>37056000</v>
      </c>
      <c r="H16" s="13">
        <v>32260000</v>
      </c>
      <c r="I16" s="13">
        <v>31063430.620000001</v>
      </c>
      <c r="J16" s="13">
        <v>35200000</v>
      </c>
      <c r="K16" s="13">
        <v>65000000</v>
      </c>
      <c r="L16" s="13">
        <v>27191600</v>
      </c>
      <c r="M16" s="13">
        <v>27964069</v>
      </c>
      <c r="N16" s="13">
        <v>33000000</v>
      </c>
      <c r="O16" s="13">
        <v>31146400</v>
      </c>
      <c r="P16" s="13">
        <v>39014275</v>
      </c>
      <c r="Q16" s="13">
        <v>17134604.789999999</v>
      </c>
      <c r="R16" s="13">
        <v>33642350.789999999</v>
      </c>
      <c r="S16" s="13">
        <v>20075000</v>
      </c>
      <c r="T16" s="13">
        <v>20400000</v>
      </c>
    </row>
    <row r="17" spans="1:20" x14ac:dyDescent="0.3">
      <c r="A17" s="2"/>
      <c r="B17" s="2"/>
      <c r="C17" s="2" t="s">
        <v>25</v>
      </c>
      <c r="D17" s="2" t="s">
        <v>26</v>
      </c>
      <c r="E17" s="13">
        <v>77000000</v>
      </c>
      <c r="F17" s="13">
        <v>18550000</v>
      </c>
      <c r="G17" s="13">
        <v>2929900</v>
      </c>
      <c r="H17" s="13">
        <v>22235200</v>
      </c>
      <c r="I17" s="13">
        <v>4604755.49</v>
      </c>
      <c r="J17" s="13">
        <v>3975000</v>
      </c>
      <c r="K17" s="13">
        <v>39661700</v>
      </c>
      <c r="L17" s="13">
        <v>4515000</v>
      </c>
      <c r="M17" s="13">
        <v>8055195</v>
      </c>
      <c r="N17" s="13">
        <v>4000000</v>
      </c>
      <c r="O17" s="13">
        <v>3627000</v>
      </c>
      <c r="P17" s="13">
        <v>6753592</v>
      </c>
      <c r="Q17" s="13">
        <v>2674177.34</v>
      </c>
      <c r="R17" s="13">
        <v>5750324.6900000004</v>
      </c>
      <c r="S17" s="13">
        <v>4300000</v>
      </c>
      <c r="T17" s="13">
        <v>4500000</v>
      </c>
    </row>
    <row r="18" spans="1:20" x14ac:dyDescent="0.3">
      <c r="A18" s="2"/>
      <c r="B18" s="2"/>
      <c r="C18" s="2" t="s">
        <v>27</v>
      </c>
      <c r="D18" s="2" t="s">
        <v>28</v>
      </c>
      <c r="E18" s="13">
        <v>105600000</v>
      </c>
      <c r="F18" s="13">
        <v>77662900</v>
      </c>
      <c r="G18" s="13">
        <v>3415100</v>
      </c>
      <c r="H18" s="13">
        <v>3124049</v>
      </c>
      <c r="I18" s="13">
        <v>834345.47</v>
      </c>
      <c r="J18" s="13">
        <v>740000</v>
      </c>
      <c r="K18" s="13">
        <v>4634198.53</v>
      </c>
      <c r="L18" s="13">
        <v>2140000</v>
      </c>
      <c r="M18" s="13">
        <v>1153238.6599999999</v>
      </c>
      <c r="N18" s="13">
        <v>1000000</v>
      </c>
      <c r="O18" s="13">
        <v>994037.19</v>
      </c>
      <c r="P18" s="13">
        <v>4395490</v>
      </c>
      <c r="Q18" s="13">
        <v>504016.15</v>
      </c>
      <c r="R18" s="13">
        <v>0</v>
      </c>
      <c r="S18" s="13">
        <v>601877.64</v>
      </c>
      <c r="T18" s="13">
        <v>2565700</v>
      </c>
    </row>
    <row r="19" spans="1:20" ht="21" x14ac:dyDescent="0.35">
      <c r="A19" s="2"/>
      <c r="B19" s="2"/>
      <c r="C19" s="3" t="s">
        <v>29</v>
      </c>
      <c r="D19" s="3" t="s">
        <v>30</v>
      </c>
      <c r="E19" s="14">
        <f t="shared" ref="E19:T19" si="0">SUM(E8:E18)</f>
        <v>1391600000</v>
      </c>
      <c r="F19" s="14">
        <f t="shared" si="0"/>
        <v>467012900</v>
      </c>
      <c r="G19" s="14">
        <f t="shared" si="0"/>
        <v>95826470</v>
      </c>
      <c r="H19" s="14">
        <f t="shared" si="0"/>
        <v>92414249</v>
      </c>
      <c r="I19" s="14">
        <f t="shared" si="0"/>
        <v>75977213.36999999</v>
      </c>
      <c r="J19" s="14">
        <f t="shared" si="0"/>
        <v>71865500</v>
      </c>
      <c r="K19" s="14">
        <f t="shared" si="0"/>
        <v>176296598.53</v>
      </c>
      <c r="L19" s="14">
        <f t="shared" si="0"/>
        <v>87814600</v>
      </c>
      <c r="M19" s="14">
        <f t="shared" si="0"/>
        <v>82497766.659999996</v>
      </c>
      <c r="N19" s="14">
        <f t="shared" si="0"/>
        <v>81900000</v>
      </c>
      <c r="O19" s="14">
        <f t="shared" si="0"/>
        <v>77200437.189999998</v>
      </c>
      <c r="P19" s="14">
        <f t="shared" si="0"/>
        <v>116549453</v>
      </c>
      <c r="Q19" s="14">
        <f t="shared" si="0"/>
        <v>38679167.68999999</v>
      </c>
      <c r="R19" s="14">
        <f t="shared" si="0"/>
        <v>100926165.22</v>
      </c>
      <c r="S19" s="14">
        <f t="shared" si="0"/>
        <v>51721877.640000001</v>
      </c>
      <c r="T19" s="14">
        <f t="shared" si="0"/>
        <v>51420700</v>
      </c>
    </row>
    <row r="20" spans="1:20" x14ac:dyDescent="0.3">
      <c r="A20" s="2"/>
      <c r="B20" s="2"/>
      <c r="C20" s="2" t="s">
        <v>31</v>
      </c>
      <c r="D20" s="2" t="s">
        <v>32</v>
      </c>
      <c r="E20" s="13">
        <v>255000000</v>
      </c>
      <c r="F20" s="13">
        <v>65000000</v>
      </c>
      <c r="G20" s="13">
        <v>9557000</v>
      </c>
      <c r="H20" s="13">
        <v>10050000</v>
      </c>
      <c r="I20" s="13">
        <v>8097649.9500000002</v>
      </c>
      <c r="J20" s="13">
        <v>4500000</v>
      </c>
      <c r="K20" s="13">
        <v>23362500.920000002</v>
      </c>
      <c r="L20" s="13">
        <v>10600000</v>
      </c>
      <c r="M20" s="13">
        <v>8861334</v>
      </c>
      <c r="N20" s="13">
        <v>8000000</v>
      </c>
      <c r="O20" s="13">
        <v>6129000</v>
      </c>
      <c r="P20" s="13">
        <v>12466042</v>
      </c>
      <c r="Q20" s="13">
        <v>2090550</v>
      </c>
      <c r="R20" s="13">
        <v>8461533.8000000007</v>
      </c>
      <c r="S20" s="13">
        <v>3120000</v>
      </c>
      <c r="T20" s="13">
        <v>3100000</v>
      </c>
    </row>
    <row r="21" spans="1:20" x14ac:dyDescent="0.3">
      <c r="A21" s="2"/>
      <c r="B21" s="2"/>
      <c r="C21" s="2" t="s">
        <v>33</v>
      </c>
      <c r="D21" s="2" t="s">
        <v>34</v>
      </c>
      <c r="E21" s="13">
        <v>106000000</v>
      </c>
      <c r="F21" s="13">
        <v>18000000</v>
      </c>
      <c r="G21" s="13">
        <v>2440000</v>
      </c>
      <c r="H21" s="13">
        <v>1700000</v>
      </c>
      <c r="I21" s="13">
        <v>1587807.1</v>
      </c>
      <c r="J21" s="13">
        <v>1050000</v>
      </c>
      <c r="K21" s="13">
        <v>4737764.4000000004</v>
      </c>
      <c r="L21" s="13">
        <v>2950000</v>
      </c>
      <c r="M21" s="13">
        <v>1381041.24</v>
      </c>
      <c r="N21" s="13">
        <v>1700000</v>
      </c>
      <c r="O21" s="13">
        <v>1600000</v>
      </c>
      <c r="P21" s="13">
        <v>3372558</v>
      </c>
      <c r="Q21" s="13">
        <v>900724.77</v>
      </c>
      <c r="R21" s="13">
        <v>2494155.0099999998</v>
      </c>
      <c r="S21" s="13">
        <v>950000</v>
      </c>
      <c r="T21" s="13">
        <v>650000</v>
      </c>
    </row>
    <row r="22" spans="1:20" x14ac:dyDescent="0.3">
      <c r="A22" s="2"/>
      <c r="B22" s="2"/>
      <c r="C22" s="2" t="s">
        <v>35</v>
      </c>
      <c r="D22" s="2" t="s">
        <v>36</v>
      </c>
      <c r="E22" s="13">
        <v>2300000</v>
      </c>
      <c r="F22" s="13">
        <v>1500000</v>
      </c>
      <c r="G22" s="13">
        <v>154000</v>
      </c>
      <c r="H22" s="13">
        <v>450000</v>
      </c>
      <c r="I22" s="13">
        <v>676162.99</v>
      </c>
      <c r="J22" s="13">
        <v>40000</v>
      </c>
      <c r="K22" s="13">
        <v>1100000</v>
      </c>
      <c r="L22" s="13">
        <v>750000</v>
      </c>
      <c r="M22" s="13">
        <v>391656</v>
      </c>
      <c r="N22" s="13">
        <v>300000</v>
      </c>
      <c r="O22" s="13">
        <v>450000</v>
      </c>
      <c r="P22" s="13">
        <v>745021</v>
      </c>
      <c r="Q22" s="13">
        <v>412667.57</v>
      </c>
      <c r="R22" s="13">
        <v>316942.96999999997</v>
      </c>
      <c r="S22" s="13">
        <v>270000</v>
      </c>
      <c r="T22" s="13">
        <v>250000</v>
      </c>
    </row>
    <row r="23" spans="1:20" x14ac:dyDescent="0.3">
      <c r="A23" s="2"/>
      <c r="B23" s="2"/>
      <c r="C23" s="2" t="s">
        <v>37</v>
      </c>
      <c r="D23" s="2" t="s">
        <v>38</v>
      </c>
      <c r="E23" s="13">
        <v>53000000</v>
      </c>
      <c r="F23" s="13">
        <v>10000000</v>
      </c>
      <c r="G23" s="13">
        <v>3139000</v>
      </c>
      <c r="H23" s="13">
        <v>4299240</v>
      </c>
      <c r="I23" s="13">
        <v>3500000</v>
      </c>
      <c r="J23" s="13">
        <v>2800000</v>
      </c>
      <c r="K23" s="13">
        <v>4695812.5</v>
      </c>
      <c r="L23" s="13">
        <v>4250000</v>
      </c>
      <c r="M23" s="13">
        <v>3680051</v>
      </c>
      <c r="N23" s="13">
        <v>2500000</v>
      </c>
      <c r="O23" s="13">
        <v>1504615</v>
      </c>
      <c r="P23" s="13">
        <v>3207486</v>
      </c>
      <c r="Q23" s="13">
        <v>326914.71000000002</v>
      </c>
      <c r="R23" s="13">
        <v>3579595.26</v>
      </c>
      <c r="S23" s="13">
        <v>1300000</v>
      </c>
      <c r="T23" s="13">
        <v>1400000</v>
      </c>
    </row>
    <row r="24" spans="1:20" x14ac:dyDescent="0.3">
      <c r="A24" s="2"/>
      <c r="B24" s="2"/>
      <c r="C24" s="2" t="s">
        <v>39</v>
      </c>
      <c r="D24" s="2" t="s">
        <v>40</v>
      </c>
      <c r="E24" s="13">
        <v>346000000</v>
      </c>
      <c r="F24" s="13">
        <v>148400000</v>
      </c>
      <c r="G24" s="13">
        <v>37056000</v>
      </c>
      <c r="H24" s="13">
        <v>32000000</v>
      </c>
      <c r="I24" s="13">
        <v>31063430.620000001</v>
      </c>
      <c r="J24" s="13">
        <v>35003600</v>
      </c>
      <c r="K24" s="13">
        <v>63021981.600000001</v>
      </c>
      <c r="L24" s="13">
        <v>26957100</v>
      </c>
      <c r="M24" s="13">
        <v>28211953</v>
      </c>
      <c r="N24" s="13">
        <v>33000000</v>
      </c>
      <c r="O24" s="13">
        <v>31146400</v>
      </c>
      <c r="P24" s="13">
        <v>39206752</v>
      </c>
      <c r="Q24" s="13">
        <v>17486892.73</v>
      </c>
      <c r="R24" s="13">
        <v>34264760.609999999</v>
      </c>
      <c r="S24" s="13">
        <v>20075000</v>
      </c>
      <c r="T24" s="13">
        <v>20400000</v>
      </c>
    </row>
    <row r="25" spans="1:20" x14ac:dyDescent="0.3">
      <c r="A25" s="2"/>
      <c r="B25" s="2"/>
      <c r="C25" s="2" t="s">
        <v>41</v>
      </c>
      <c r="D25" s="2" t="s">
        <v>42</v>
      </c>
      <c r="E25" s="13">
        <v>84000000</v>
      </c>
      <c r="F25" s="13">
        <v>28875000</v>
      </c>
      <c r="G25" s="13">
        <v>6939500</v>
      </c>
      <c r="H25" s="13">
        <v>5600000</v>
      </c>
      <c r="I25" s="13">
        <v>4099700.64</v>
      </c>
      <c r="J25" s="13">
        <v>2505000</v>
      </c>
      <c r="K25" s="13">
        <v>8949000</v>
      </c>
      <c r="L25" s="13">
        <v>6354400</v>
      </c>
      <c r="M25" s="13">
        <v>5410080</v>
      </c>
      <c r="N25" s="13">
        <v>7000000</v>
      </c>
      <c r="O25" s="13">
        <v>6444000</v>
      </c>
      <c r="P25" s="13">
        <v>9008761</v>
      </c>
      <c r="Q25" s="13">
        <v>2840170.6</v>
      </c>
      <c r="R25" s="13">
        <v>9521007</v>
      </c>
      <c r="S25" s="13">
        <v>3096000</v>
      </c>
      <c r="T25" s="13">
        <v>5200000</v>
      </c>
    </row>
    <row r="26" spans="1:20" x14ac:dyDescent="0.3">
      <c r="A26" s="2"/>
      <c r="B26" s="2"/>
      <c r="C26" s="2" t="s">
        <v>43</v>
      </c>
      <c r="D26" s="2" t="s">
        <v>44</v>
      </c>
      <c r="E26" s="13">
        <v>176000000</v>
      </c>
      <c r="F26" s="13">
        <v>65000000</v>
      </c>
      <c r="G26" s="13">
        <v>13840100</v>
      </c>
      <c r="H26" s="13">
        <v>10500000</v>
      </c>
      <c r="I26" s="13">
        <v>10680632.33</v>
      </c>
      <c r="J26" s="13">
        <v>7313000</v>
      </c>
      <c r="K26" s="13">
        <v>22354830</v>
      </c>
      <c r="L26" s="13">
        <v>11985000</v>
      </c>
      <c r="M26" s="13">
        <v>10341272</v>
      </c>
      <c r="N26" s="13">
        <v>12000000</v>
      </c>
      <c r="O26" s="13">
        <v>9745200</v>
      </c>
      <c r="P26" s="13">
        <v>16187063</v>
      </c>
      <c r="Q26" s="13">
        <v>6301092.4299999997</v>
      </c>
      <c r="R26" s="13">
        <v>17232352.449999999</v>
      </c>
      <c r="S26" s="13">
        <v>9682000</v>
      </c>
      <c r="T26" s="13">
        <v>8000000</v>
      </c>
    </row>
    <row r="27" spans="1:20" x14ac:dyDescent="0.3">
      <c r="A27" s="2"/>
      <c r="B27" s="2"/>
      <c r="C27" s="2" t="s">
        <v>45</v>
      </c>
      <c r="D27" s="2" t="s">
        <v>46</v>
      </c>
      <c r="E27" s="13">
        <v>23000000</v>
      </c>
      <c r="F27" s="13">
        <v>9000000</v>
      </c>
      <c r="G27" s="13">
        <v>1348000</v>
      </c>
      <c r="H27" s="13">
        <v>1900000</v>
      </c>
      <c r="I27" s="13">
        <v>1470872.13</v>
      </c>
      <c r="J27" s="13">
        <v>1433000</v>
      </c>
      <c r="K27" s="13">
        <v>3163935.44</v>
      </c>
      <c r="L27" s="13">
        <v>1672940</v>
      </c>
      <c r="M27" s="13">
        <v>1434299</v>
      </c>
      <c r="N27" s="13">
        <v>2000000</v>
      </c>
      <c r="O27" s="13">
        <v>2118700</v>
      </c>
      <c r="P27" s="13">
        <v>2671612</v>
      </c>
      <c r="Q27" s="13">
        <v>1022823.44</v>
      </c>
      <c r="R27" s="13">
        <v>2330968.73</v>
      </c>
      <c r="S27" s="13">
        <v>1155000</v>
      </c>
      <c r="T27" s="13">
        <v>1000000</v>
      </c>
    </row>
    <row r="28" spans="1:20" x14ac:dyDescent="0.3">
      <c r="A28" s="2"/>
      <c r="B28" s="2"/>
      <c r="C28" s="2" t="s">
        <v>47</v>
      </c>
      <c r="D28" s="2" t="s">
        <v>48</v>
      </c>
      <c r="E28" s="13">
        <v>92000000</v>
      </c>
      <c r="F28" s="13">
        <v>23000000</v>
      </c>
      <c r="G28" s="13">
        <v>2683000</v>
      </c>
      <c r="H28" s="13">
        <v>2812000</v>
      </c>
      <c r="I28" s="13">
        <v>3193010.4</v>
      </c>
      <c r="J28" s="13">
        <v>1593000</v>
      </c>
      <c r="K28" s="13">
        <v>9527056</v>
      </c>
      <c r="L28" s="13">
        <v>3021000</v>
      </c>
      <c r="M28" s="13">
        <v>3776313</v>
      </c>
      <c r="N28" s="13">
        <v>3500000</v>
      </c>
      <c r="O28" s="13">
        <v>3946700</v>
      </c>
      <c r="P28" s="13">
        <v>7531563</v>
      </c>
      <c r="Q28" s="13">
        <v>2441773.0499999998</v>
      </c>
      <c r="R28" s="13">
        <v>4293590</v>
      </c>
      <c r="S28" s="13">
        <v>2145000</v>
      </c>
      <c r="T28" s="13">
        <v>3000000</v>
      </c>
    </row>
    <row r="29" spans="1:20" x14ac:dyDescent="0.3">
      <c r="A29" s="2"/>
      <c r="B29" s="2"/>
      <c r="C29" s="2" t="s">
        <v>49</v>
      </c>
      <c r="D29" s="2" t="s">
        <v>50</v>
      </c>
      <c r="E29" s="13">
        <v>32000000</v>
      </c>
      <c r="F29" s="13">
        <v>13000000</v>
      </c>
      <c r="G29" s="13">
        <v>2814600</v>
      </c>
      <c r="H29" s="13">
        <v>1992000</v>
      </c>
      <c r="I29" s="13">
        <v>1689350.51</v>
      </c>
      <c r="J29" s="13">
        <v>1821000</v>
      </c>
      <c r="K29" s="13">
        <v>6469000</v>
      </c>
      <c r="L29" s="13">
        <v>2535000</v>
      </c>
      <c r="M29" s="13">
        <v>2213562.69</v>
      </c>
      <c r="N29" s="13">
        <v>2400000</v>
      </c>
      <c r="O29" s="13">
        <v>1780000</v>
      </c>
      <c r="P29" s="13">
        <v>3356411</v>
      </c>
      <c r="Q29" s="13">
        <v>1160083.71</v>
      </c>
      <c r="R29" s="13">
        <v>2582774.94</v>
      </c>
      <c r="S29" s="13">
        <v>1607000</v>
      </c>
      <c r="T29" s="13">
        <v>1500000</v>
      </c>
    </row>
    <row r="30" spans="1:20" x14ac:dyDescent="0.3">
      <c r="A30" s="2"/>
      <c r="B30" s="2"/>
      <c r="C30" s="2" t="s">
        <v>51</v>
      </c>
      <c r="D30" s="2" t="s">
        <v>52</v>
      </c>
      <c r="E30" s="13">
        <v>46000000</v>
      </c>
      <c r="F30" s="13">
        <v>10750000</v>
      </c>
      <c r="G30" s="13">
        <v>2364300</v>
      </c>
      <c r="H30" s="13">
        <v>3553000</v>
      </c>
      <c r="I30" s="13">
        <v>2195519.36</v>
      </c>
      <c r="J30" s="13">
        <v>838000</v>
      </c>
      <c r="K30" s="13">
        <v>5575000</v>
      </c>
      <c r="L30" s="13">
        <v>2355000</v>
      </c>
      <c r="M30" s="13">
        <v>2502498</v>
      </c>
      <c r="N30" s="13">
        <v>3000000</v>
      </c>
      <c r="O30" s="13">
        <v>3161000</v>
      </c>
      <c r="P30" s="13">
        <v>3643796</v>
      </c>
      <c r="Q30" s="13">
        <v>951714.38</v>
      </c>
      <c r="R30" s="13">
        <v>2972194.79</v>
      </c>
      <c r="S30" s="13">
        <v>1483000</v>
      </c>
      <c r="T30" s="13">
        <v>2000000</v>
      </c>
    </row>
    <row r="31" spans="1:20" x14ac:dyDescent="0.3">
      <c r="A31" s="2"/>
      <c r="B31" s="2"/>
      <c r="C31" s="2" t="s">
        <v>53</v>
      </c>
      <c r="D31" s="2" t="s">
        <v>54</v>
      </c>
      <c r="E31" s="13">
        <v>106000000</v>
      </c>
      <c r="F31" s="13">
        <v>30000000</v>
      </c>
      <c r="G31" s="13">
        <v>1583800</v>
      </c>
      <c r="H31" s="13">
        <v>3791677.37</v>
      </c>
      <c r="I31" s="13">
        <v>5533561.5999999996</v>
      </c>
      <c r="J31" s="13">
        <v>2633000</v>
      </c>
      <c r="K31" s="13">
        <v>13143828.140000001</v>
      </c>
      <c r="L31" s="13">
        <v>1442000</v>
      </c>
      <c r="M31" s="13">
        <v>3972431.55</v>
      </c>
      <c r="N31" s="13">
        <v>3700000</v>
      </c>
      <c r="O31" s="13">
        <v>3014000</v>
      </c>
      <c r="P31" s="13">
        <v>10892830</v>
      </c>
      <c r="Q31" s="13">
        <v>2691717.73</v>
      </c>
      <c r="R31" s="13">
        <v>4490554.76</v>
      </c>
      <c r="S31" s="13">
        <v>3081600</v>
      </c>
      <c r="T31" s="13">
        <v>2900000</v>
      </c>
    </row>
    <row r="32" spans="1:20" x14ac:dyDescent="0.3">
      <c r="A32" s="2"/>
      <c r="B32" s="2"/>
      <c r="C32" s="2" t="s">
        <v>55</v>
      </c>
      <c r="D32" s="2" t="s">
        <v>56</v>
      </c>
      <c r="E32" s="13">
        <v>12000000</v>
      </c>
      <c r="F32" s="13">
        <v>10000000</v>
      </c>
      <c r="G32" s="13">
        <v>507800</v>
      </c>
      <c r="H32" s="13">
        <v>385000</v>
      </c>
      <c r="I32" s="13">
        <v>113044.5</v>
      </c>
      <c r="J32" s="13">
        <v>15000</v>
      </c>
      <c r="K32" s="13">
        <v>390000</v>
      </c>
      <c r="L32" s="13">
        <v>318000</v>
      </c>
      <c r="M32" s="13">
        <v>89847</v>
      </c>
      <c r="N32" s="13">
        <v>200000</v>
      </c>
      <c r="O32" s="13">
        <v>22000</v>
      </c>
      <c r="P32" s="13">
        <v>1084666</v>
      </c>
      <c r="Q32" s="13">
        <v>50908.3</v>
      </c>
      <c r="R32" s="13">
        <v>60000</v>
      </c>
      <c r="S32" s="13">
        <v>51000</v>
      </c>
      <c r="T32" s="13">
        <v>25000</v>
      </c>
    </row>
    <row r="33" spans="1:20" x14ac:dyDescent="0.3">
      <c r="A33" s="2"/>
      <c r="B33" s="2"/>
      <c r="C33" s="2" t="s">
        <v>57</v>
      </c>
      <c r="D33" s="2" t="s">
        <v>58</v>
      </c>
      <c r="E33" s="13">
        <v>55000000</v>
      </c>
      <c r="F33" s="13">
        <v>11000000</v>
      </c>
      <c r="G33" s="13">
        <v>3421000</v>
      </c>
      <c r="H33" s="13">
        <v>6580000</v>
      </c>
      <c r="I33" s="13">
        <v>3496493.52</v>
      </c>
      <c r="J33" s="13">
        <v>6284000</v>
      </c>
      <c r="K33" s="13">
        <v>12560000</v>
      </c>
      <c r="L33" s="13">
        <v>4855960</v>
      </c>
      <c r="M33" s="13">
        <v>6637400</v>
      </c>
      <c r="N33" s="13">
        <v>5000000</v>
      </c>
      <c r="O33" s="13">
        <v>5925000</v>
      </c>
      <c r="P33" s="13">
        <v>8646029</v>
      </c>
      <c r="Q33" s="13">
        <v>2114702.7000000002</v>
      </c>
      <c r="R33" s="13">
        <v>12799259.65</v>
      </c>
      <c r="S33" s="13">
        <v>1455000</v>
      </c>
      <c r="T33" s="13">
        <v>1700000</v>
      </c>
    </row>
    <row r="34" spans="1:20" ht="21" x14ac:dyDescent="0.35">
      <c r="A34" s="2"/>
      <c r="B34" s="2"/>
      <c r="C34" s="3" t="s">
        <v>59</v>
      </c>
      <c r="D34" s="3" t="s">
        <v>60</v>
      </c>
      <c r="E34" s="14">
        <f t="shared" ref="E34:T34" si="1">SUM(E20:E33)</f>
        <v>1388300000</v>
      </c>
      <c r="F34" s="14">
        <f t="shared" si="1"/>
        <v>443525000</v>
      </c>
      <c r="G34" s="14">
        <f t="shared" si="1"/>
        <v>87848100</v>
      </c>
      <c r="H34" s="14">
        <f t="shared" si="1"/>
        <v>85612917.370000005</v>
      </c>
      <c r="I34" s="14">
        <f t="shared" si="1"/>
        <v>77397235.649999991</v>
      </c>
      <c r="J34" s="14">
        <f t="shared" si="1"/>
        <v>67828600</v>
      </c>
      <c r="K34" s="14">
        <f t="shared" si="1"/>
        <v>179050709</v>
      </c>
      <c r="L34" s="14">
        <f t="shared" si="1"/>
        <v>80046400</v>
      </c>
      <c r="M34" s="14">
        <f t="shared" si="1"/>
        <v>78903738.480000004</v>
      </c>
      <c r="N34" s="14">
        <f t="shared" si="1"/>
        <v>84300000</v>
      </c>
      <c r="O34" s="14">
        <f t="shared" si="1"/>
        <v>76986615</v>
      </c>
      <c r="P34" s="14">
        <f t="shared" si="1"/>
        <v>122020590</v>
      </c>
      <c r="Q34" s="14">
        <f t="shared" si="1"/>
        <v>40792736.120000005</v>
      </c>
      <c r="R34" s="14">
        <f t="shared" si="1"/>
        <v>105399689.97000001</v>
      </c>
      <c r="S34" s="14">
        <f t="shared" si="1"/>
        <v>49470600</v>
      </c>
      <c r="T34" s="14">
        <f t="shared" si="1"/>
        <v>51125000</v>
      </c>
    </row>
    <row r="35" spans="1:20" ht="21" x14ac:dyDescent="0.35">
      <c r="A35" s="2"/>
      <c r="B35" s="2"/>
      <c r="C35" s="3" t="s">
        <v>61</v>
      </c>
      <c r="D35" s="3" t="s">
        <v>62</v>
      </c>
      <c r="E35" s="14">
        <f t="shared" ref="E35:T35" si="2">E19-E34</f>
        <v>3300000</v>
      </c>
      <c r="F35" s="14">
        <f t="shared" si="2"/>
        <v>23487900</v>
      </c>
      <c r="G35" s="14">
        <f t="shared" si="2"/>
        <v>7978370</v>
      </c>
      <c r="H35" s="14">
        <f t="shared" si="2"/>
        <v>6801331.6299999952</v>
      </c>
      <c r="I35" s="14">
        <f t="shared" si="2"/>
        <v>-1420022.2800000012</v>
      </c>
      <c r="J35" s="14">
        <f t="shared" si="2"/>
        <v>4036900</v>
      </c>
      <c r="K35" s="14">
        <f t="shared" si="2"/>
        <v>-2754110.4699999988</v>
      </c>
      <c r="L35" s="14">
        <f t="shared" si="2"/>
        <v>7768200</v>
      </c>
      <c r="M35" s="14">
        <f t="shared" si="2"/>
        <v>3594028.1799999923</v>
      </c>
      <c r="N35" s="14">
        <f t="shared" si="2"/>
        <v>-2400000</v>
      </c>
      <c r="O35" s="14">
        <f t="shared" si="2"/>
        <v>213822.18999999762</v>
      </c>
      <c r="P35" s="14">
        <f t="shared" si="2"/>
        <v>-5471137</v>
      </c>
      <c r="Q35" s="14">
        <f t="shared" si="2"/>
        <v>-2113568.4300000146</v>
      </c>
      <c r="R35" s="14">
        <f t="shared" si="2"/>
        <v>-4473524.7500000149</v>
      </c>
      <c r="S35" s="14">
        <f t="shared" si="2"/>
        <v>2251277.6400000006</v>
      </c>
      <c r="T35" s="14">
        <f t="shared" si="2"/>
        <v>295700</v>
      </c>
    </row>
    <row r="36" spans="1:20" ht="21" x14ac:dyDescent="0.35">
      <c r="A36" s="2"/>
      <c r="B36" s="2"/>
      <c r="C36" s="3" t="s">
        <v>63</v>
      </c>
      <c r="D36" s="3" t="s">
        <v>64</v>
      </c>
      <c r="E36" s="14">
        <f t="shared" ref="E36:T36" si="3">E19-E18-E34+E31</f>
        <v>3700000</v>
      </c>
      <c r="F36" s="14">
        <f t="shared" si="3"/>
        <v>-24175000</v>
      </c>
      <c r="G36" s="14">
        <f t="shared" si="3"/>
        <v>6147070</v>
      </c>
      <c r="H36" s="14">
        <f t="shared" si="3"/>
        <v>7468959.9999999953</v>
      </c>
      <c r="I36" s="14">
        <f t="shared" si="3"/>
        <v>3279193.8499999996</v>
      </c>
      <c r="J36" s="14">
        <f t="shared" si="3"/>
        <v>5929900</v>
      </c>
      <c r="K36" s="14">
        <f t="shared" si="3"/>
        <v>5755519.1400000006</v>
      </c>
      <c r="L36" s="14">
        <f t="shared" si="3"/>
        <v>7070200</v>
      </c>
      <c r="M36" s="14">
        <f t="shared" si="3"/>
        <v>6413221.0699999956</v>
      </c>
      <c r="N36" s="14">
        <f t="shared" si="3"/>
        <v>300000</v>
      </c>
      <c r="O36" s="14">
        <f t="shared" si="3"/>
        <v>2233785</v>
      </c>
      <c r="P36" s="14">
        <f t="shared" si="3"/>
        <v>1026203</v>
      </c>
      <c r="Q36" s="14">
        <f t="shared" si="3"/>
        <v>74133.149999986868</v>
      </c>
      <c r="R36" s="14">
        <f t="shared" si="3"/>
        <v>17030.009999984875</v>
      </c>
      <c r="S36" s="14">
        <f t="shared" si="3"/>
        <v>4731000</v>
      </c>
      <c r="T36" s="14">
        <f t="shared" si="3"/>
        <v>630000</v>
      </c>
    </row>
    <row r="37" spans="1:20" ht="21" x14ac:dyDescent="0.35">
      <c r="A37" s="2"/>
      <c r="B37" s="2"/>
      <c r="C37" s="3" t="s">
        <v>65</v>
      </c>
      <c r="D37" s="3" t="s">
        <v>66</v>
      </c>
      <c r="E37" s="15" t="str">
        <f t="shared" ref="E37:T37" si="4">IF(E36&gt;0,"เกินดุล",IF(E36=0,"สมดุลย์","ขาดดุล"))</f>
        <v>เกินดุล</v>
      </c>
      <c r="F37" s="15" t="str">
        <f t="shared" si="4"/>
        <v>ขาดดุล</v>
      </c>
      <c r="G37" s="15" t="str">
        <f t="shared" si="4"/>
        <v>เกินดุล</v>
      </c>
      <c r="H37" s="15" t="str">
        <f t="shared" si="4"/>
        <v>เกินดุล</v>
      </c>
      <c r="I37" s="15" t="str">
        <f t="shared" si="4"/>
        <v>เกินดุล</v>
      </c>
      <c r="J37" s="15" t="str">
        <f t="shared" si="4"/>
        <v>เกินดุล</v>
      </c>
      <c r="K37" s="15" t="str">
        <f t="shared" si="4"/>
        <v>เกินดุล</v>
      </c>
      <c r="L37" s="15" t="str">
        <f t="shared" si="4"/>
        <v>เกินดุล</v>
      </c>
      <c r="M37" s="15" t="str">
        <f t="shared" si="4"/>
        <v>เกินดุล</v>
      </c>
      <c r="N37" s="15" t="str">
        <f t="shared" si="4"/>
        <v>เกินดุล</v>
      </c>
      <c r="O37" s="15" t="str">
        <f t="shared" si="4"/>
        <v>เกินดุล</v>
      </c>
      <c r="P37" s="15" t="str">
        <f t="shared" si="4"/>
        <v>เกินดุล</v>
      </c>
      <c r="Q37" s="15" t="str">
        <f t="shared" si="4"/>
        <v>เกินดุล</v>
      </c>
      <c r="R37" s="15" t="str">
        <f t="shared" si="4"/>
        <v>เกินดุล</v>
      </c>
      <c r="S37" s="15" t="str">
        <f t="shared" si="4"/>
        <v>เกินดุล</v>
      </c>
      <c r="T37" s="15" t="str">
        <f t="shared" si="4"/>
        <v>เกินดุล</v>
      </c>
    </row>
    <row r="38" spans="1:20" x14ac:dyDescent="0.3">
      <c r="A38" s="2"/>
      <c r="B38" s="2"/>
      <c r="C38" s="2" t="s">
        <v>67</v>
      </c>
      <c r="D38" s="2" t="s">
        <v>68</v>
      </c>
      <c r="E38" s="13">
        <f t="shared" ref="E38:T38" si="5">IF(E36&lt;=0,0,ROUNDUP((E36*20%),2))</f>
        <v>740000</v>
      </c>
      <c r="F38" s="13">
        <f t="shared" si="5"/>
        <v>0</v>
      </c>
      <c r="G38" s="13">
        <f t="shared" si="5"/>
        <v>1229414</v>
      </c>
      <c r="H38" s="13">
        <f t="shared" si="5"/>
        <v>1493792</v>
      </c>
      <c r="I38" s="13">
        <f t="shared" si="5"/>
        <v>655838.77</v>
      </c>
      <c r="J38" s="13">
        <f t="shared" si="5"/>
        <v>1185980</v>
      </c>
      <c r="K38" s="13">
        <f t="shared" si="5"/>
        <v>1151103.83</v>
      </c>
      <c r="L38" s="13">
        <f t="shared" si="5"/>
        <v>1414040</v>
      </c>
      <c r="M38" s="13">
        <f t="shared" si="5"/>
        <v>1282644.22</v>
      </c>
      <c r="N38" s="13">
        <f t="shared" si="5"/>
        <v>60000</v>
      </c>
      <c r="O38" s="13">
        <f t="shared" si="5"/>
        <v>446757</v>
      </c>
      <c r="P38" s="13">
        <f t="shared" si="5"/>
        <v>205240.6</v>
      </c>
      <c r="Q38" s="13">
        <f t="shared" si="5"/>
        <v>14826.630000000001</v>
      </c>
      <c r="R38" s="13">
        <f t="shared" si="5"/>
        <v>3406.01</v>
      </c>
      <c r="S38" s="13">
        <f t="shared" si="5"/>
        <v>946200</v>
      </c>
      <c r="T38" s="13">
        <f t="shared" si="5"/>
        <v>126000</v>
      </c>
    </row>
    <row r="39" spans="1:20" ht="21" x14ac:dyDescent="0.35">
      <c r="A39" s="2"/>
      <c r="B39" s="2"/>
      <c r="C39" s="2" t="s">
        <v>69</v>
      </c>
      <c r="D39" s="2" t="s">
        <v>70</v>
      </c>
      <c r="E39" s="16">
        <f t="shared" ref="E39:T39" si="6">E38-E77</f>
        <v>-36560000</v>
      </c>
      <c r="F39" s="16">
        <f t="shared" si="6"/>
        <v>0</v>
      </c>
      <c r="G39" s="16">
        <f t="shared" si="6"/>
        <v>29414</v>
      </c>
      <c r="H39" s="16">
        <f t="shared" si="6"/>
        <v>1293792</v>
      </c>
      <c r="I39" s="16">
        <f t="shared" si="6"/>
        <v>635280.09</v>
      </c>
      <c r="J39" s="16">
        <f t="shared" si="6"/>
        <v>977180</v>
      </c>
      <c r="K39" s="16">
        <f t="shared" si="6"/>
        <v>151103.83000000007</v>
      </c>
      <c r="L39" s="16">
        <f t="shared" si="6"/>
        <v>1114040</v>
      </c>
      <c r="M39" s="16">
        <f t="shared" si="6"/>
        <v>82644.219999999972</v>
      </c>
      <c r="N39" s="16">
        <f t="shared" si="6"/>
        <v>0</v>
      </c>
      <c r="O39" s="16">
        <f t="shared" si="6"/>
        <v>446757</v>
      </c>
      <c r="P39" s="16">
        <f t="shared" si="6"/>
        <v>-1794759.4</v>
      </c>
      <c r="Q39" s="16">
        <f t="shared" si="6"/>
        <v>14826.630000000001</v>
      </c>
      <c r="R39" s="16">
        <f t="shared" si="6"/>
        <v>3406.01</v>
      </c>
      <c r="S39" s="16">
        <f t="shared" si="6"/>
        <v>884100</v>
      </c>
      <c r="T39" s="16">
        <f t="shared" si="6"/>
        <v>126000</v>
      </c>
    </row>
    <row r="40" spans="1:20" x14ac:dyDescent="0.3">
      <c r="A40" s="2"/>
      <c r="B40" s="2"/>
      <c r="C40" s="2"/>
      <c r="D40" s="4" t="s">
        <v>71</v>
      </c>
      <c r="E40" s="17" t="str">
        <f t="shared" ref="E40:T40" si="7">IF(E39&gt;=0, "Normal", "Risk")</f>
        <v>Risk</v>
      </c>
      <c r="F40" s="17" t="str">
        <f t="shared" si="7"/>
        <v>Normal</v>
      </c>
      <c r="G40" s="17" t="str">
        <f t="shared" si="7"/>
        <v>Normal</v>
      </c>
      <c r="H40" s="17" t="str">
        <f t="shared" si="7"/>
        <v>Normal</v>
      </c>
      <c r="I40" s="17" t="str">
        <f t="shared" si="7"/>
        <v>Normal</v>
      </c>
      <c r="J40" s="17" t="str">
        <f t="shared" si="7"/>
        <v>Normal</v>
      </c>
      <c r="K40" s="17" t="str">
        <f t="shared" si="7"/>
        <v>Normal</v>
      </c>
      <c r="L40" s="17" t="str">
        <f t="shared" si="7"/>
        <v>Normal</v>
      </c>
      <c r="M40" s="17" t="str">
        <f t="shared" si="7"/>
        <v>Normal</v>
      </c>
      <c r="N40" s="17" t="str">
        <f t="shared" si="7"/>
        <v>Normal</v>
      </c>
      <c r="O40" s="17" t="str">
        <f t="shared" si="7"/>
        <v>Normal</v>
      </c>
      <c r="P40" s="17" t="str">
        <f t="shared" si="7"/>
        <v>Risk</v>
      </c>
      <c r="Q40" s="17" t="str">
        <f t="shared" si="7"/>
        <v>Normal</v>
      </c>
      <c r="R40" s="17" t="str">
        <f t="shared" si="7"/>
        <v>Normal</v>
      </c>
      <c r="S40" s="17" t="str">
        <f t="shared" si="7"/>
        <v>Normal</v>
      </c>
      <c r="T40" s="17" t="str">
        <f t="shared" si="7"/>
        <v>Normal</v>
      </c>
    </row>
    <row r="41" spans="1:20" x14ac:dyDescent="0.3">
      <c r="A41" s="2"/>
      <c r="B41" s="2"/>
      <c r="C41" s="2" t="s">
        <v>72</v>
      </c>
      <c r="D41" s="2" t="s">
        <v>73</v>
      </c>
      <c r="E41" s="13">
        <v>555238414.39999998</v>
      </c>
      <c r="F41" s="13">
        <v>11497815.460000001</v>
      </c>
      <c r="G41" s="13">
        <v>4340871.13</v>
      </c>
      <c r="H41" s="13">
        <v>6297736.4100000001</v>
      </c>
      <c r="I41" s="13">
        <v>14663954.26</v>
      </c>
      <c r="J41" s="13">
        <v>8989418.1799999997</v>
      </c>
      <c r="K41" s="13">
        <v>47111124.689999998</v>
      </c>
      <c r="L41" s="13">
        <v>-165561.67000000001</v>
      </c>
      <c r="M41" s="13">
        <v>3794904.3</v>
      </c>
      <c r="N41" s="13">
        <v>6469349.54</v>
      </c>
      <c r="O41" s="13">
        <v>4590204.79</v>
      </c>
      <c r="P41" s="13">
        <v>45152343.149999999</v>
      </c>
      <c r="Q41" s="13">
        <v>4050523.94</v>
      </c>
      <c r="R41" s="13">
        <v>1793157.95</v>
      </c>
      <c r="S41" s="13">
        <v>5429776.0800000001</v>
      </c>
      <c r="T41" s="13">
        <v>2157275.7200000002</v>
      </c>
    </row>
    <row r="42" spans="1:20" x14ac:dyDescent="0.3">
      <c r="A42" s="2"/>
      <c r="B42" s="2"/>
      <c r="C42" s="2" t="s">
        <v>74</v>
      </c>
      <c r="D42" s="2" t="s">
        <v>75</v>
      </c>
      <c r="E42" s="13">
        <v>469892079.14999998</v>
      </c>
      <c r="F42" s="13">
        <v>47969420.030000001</v>
      </c>
      <c r="G42" s="13">
        <v>24947293.760000002</v>
      </c>
      <c r="H42" s="13">
        <v>18772598.539999999</v>
      </c>
      <c r="I42" s="13">
        <v>18585648.050000001</v>
      </c>
      <c r="J42" s="13">
        <v>18441844.370000001</v>
      </c>
      <c r="K42" s="13">
        <v>54175146.399999999</v>
      </c>
      <c r="L42" s="13">
        <v>16858966.039999999</v>
      </c>
      <c r="M42" s="13">
        <v>13966870.48</v>
      </c>
      <c r="N42" s="13">
        <v>11907433.32</v>
      </c>
      <c r="O42" s="13">
        <v>13692220.890000001</v>
      </c>
      <c r="P42" s="13">
        <v>61915207.829999998</v>
      </c>
      <c r="Q42" s="13">
        <v>9933530.6500000004</v>
      </c>
      <c r="R42" s="13">
        <v>13046365.52</v>
      </c>
      <c r="S42" s="13">
        <v>14709815.99</v>
      </c>
      <c r="T42" s="13">
        <v>8499922.3000000007</v>
      </c>
    </row>
    <row r="43" spans="1:20" x14ac:dyDescent="0.3">
      <c r="A43" s="2"/>
      <c r="B43" s="2"/>
      <c r="C43" s="2" t="s">
        <v>76</v>
      </c>
      <c r="D43" s="2" t="s">
        <v>77</v>
      </c>
      <c r="E43" s="13">
        <v>136553407.43000001</v>
      </c>
      <c r="F43" s="13">
        <v>86962310.689999998</v>
      </c>
      <c r="G43" s="13">
        <v>24202516.399999999</v>
      </c>
      <c r="H43" s="13">
        <v>16606257.43</v>
      </c>
      <c r="I43" s="13">
        <v>7782475.9800000004</v>
      </c>
      <c r="J43" s="13">
        <v>12257949.65</v>
      </c>
      <c r="K43" s="13">
        <v>22358984.079999998</v>
      </c>
      <c r="L43" s="13">
        <v>19537633.5</v>
      </c>
      <c r="M43" s="13">
        <v>13581615.460000001</v>
      </c>
      <c r="N43" s="13">
        <v>11657036.34</v>
      </c>
      <c r="O43" s="13">
        <v>11994651.58</v>
      </c>
      <c r="P43" s="13">
        <v>31101230.73</v>
      </c>
      <c r="Q43" s="13">
        <v>7201685.4000000004</v>
      </c>
      <c r="R43" s="13">
        <v>17478393.82</v>
      </c>
      <c r="S43" s="13">
        <v>13521580.41</v>
      </c>
      <c r="T43" s="13">
        <v>7439158.1699999999</v>
      </c>
    </row>
    <row r="44" spans="1:20" x14ac:dyDescent="0.3">
      <c r="A44" s="2"/>
      <c r="B44" s="2"/>
      <c r="C44" s="2"/>
      <c r="D44" s="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3">
      <c r="A45" s="2"/>
      <c r="B45" s="2"/>
      <c r="C45" s="2"/>
      <c r="D45" s="5" t="s">
        <v>78</v>
      </c>
      <c r="E45" s="18">
        <f t="shared" ref="E45:T45" si="8">COUNTIF(E8:E34,0)</f>
        <v>0</v>
      </c>
      <c r="F45" s="18">
        <f t="shared" si="8"/>
        <v>0</v>
      </c>
      <c r="G45" s="18">
        <f t="shared" si="8"/>
        <v>0</v>
      </c>
      <c r="H45" s="18">
        <f t="shared" si="8"/>
        <v>0</v>
      </c>
      <c r="I45" s="18">
        <f t="shared" si="8"/>
        <v>0</v>
      </c>
      <c r="J45" s="18">
        <f t="shared" si="8"/>
        <v>0</v>
      </c>
      <c r="K45" s="18">
        <f t="shared" si="8"/>
        <v>0</v>
      </c>
      <c r="L45" s="18">
        <f t="shared" si="8"/>
        <v>0</v>
      </c>
      <c r="M45" s="18">
        <f t="shared" si="8"/>
        <v>0</v>
      </c>
      <c r="N45" s="18">
        <f t="shared" si="8"/>
        <v>0</v>
      </c>
      <c r="O45" s="18">
        <f t="shared" si="8"/>
        <v>0</v>
      </c>
      <c r="P45" s="18">
        <f t="shared" si="8"/>
        <v>0</v>
      </c>
      <c r="Q45" s="18">
        <f t="shared" si="8"/>
        <v>0</v>
      </c>
      <c r="R45" s="18">
        <f t="shared" si="8"/>
        <v>1</v>
      </c>
      <c r="S45" s="18">
        <f t="shared" si="8"/>
        <v>1</v>
      </c>
      <c r="T45" s="18">
        <f t="shared" si="8"/>
        <v>1</v>
      </c>
    </row>
    <row r="46" spans="1:20" x14ac:dyDescent="0.3">
      <c r="A46" s="2">
        <v>2</v>
      </c>
      <c r="B46" s="2" t="s">
        <v>79</v>
      </c>
      <c r="C46" s="2"/>
      <c r="D46" s="2" t="s">
        <v>80</v>
      </c>
      <c r="E46" s="13">
        <v>260000000</v>
      </c>
      <c r="F46" s="13">
        <v>65000000</v>
      </c>
      <c r="G46" s="13">
        <v>10374700</v>
      </c>
      <c r="H46" s="13">
        <v>10050000</v>
      </c>
      <c r="I46" s="13">
        <v>8097649.9500000002</v>
      </c>
      <c r="J46" s="13">
        <v>3878796.53</v>
      </c>
      <c r="K46" s="13">
        <v>20044990.510000002</v>
      </c>
      <c r="L46" s="13">
        <v>10602866.220000001</v>
      </c>
      <c r="M46" s="13">
        <v>8991930.9700000007</v>
      </c>
      <c r="N46" s="13">
        <v>8000000</v>
      </c>
      <c r="O46" s="13">
        <v>6412000</v>
      </c>
      <c r="P46" s="13">
        <v>12466042</v>
      </c>
      <c r="Q46" s="13">
        <v>2850000</v>
      </c>
      <c r="R46" s="13">
        <v>11415464.140000001</v>
      </c>
      <c r="S46" s="13">
        <v>4100000</v>
      </c>
      <c r="T46" s="13">
        <v>3350000</v>
      </c>
    </row>
    <row r="47" spans="1:20" x14ac:dyDescent="0.3">
      <c r="A47" s="2"/>
      <c r="B47" s="2"/>
      <c r="C47" s="2"/>
      <c r="D47" s="2" t="s">
        <v>81</v>
      </c>
      <c r="E47" s="13">
        <v>115000000</v>
      </c>
      <c r="F47" s="13">
        <v>19500000</v>
      </c>
      <c r="G47" s="13">
        <v>3080000</v>
      </c>
      <c r="H47" s="13">
        <v>2150000</v>
      </c>
      <c r="I47" s="13">
        <v>1587807.1</v>
      </c>
      <c r="J47" s="13">
        <v>2155463.1</v>
      </c>
      <c r="K47" s="13">
        <v>5161598.6900000004</v>
      </c>
      <c r="L47" s="13">
        <v>3661827.62</v>
      </c>
      <c r="M47" s="13">
        <v>1381041.24</v>
      </c>
      <c r="N47" s="13">
        <v>2000000</v>
      </c>
      <c r="O47" s="13">
        <v>2350000</v>
      </c>
      <c r="P47" s="13">
        <v>4117580</v>
      </c>
      <c r="Q47" s="13">
        <v>1601300</v>
      </c>
      <c r="R47" s="13">
        <v>2465305.09</v>
      </c>
      <c r="S47" s="13">
        <v>1558655.16</v>
      </c>
      <c r="T47" s="13">
        <v>900000</v>
      </c>
    </row>
    <row r="48" spans="1:20" x14ac:dyDescent="0.3">
      <c r="A48" s="2"/>
      <c r="B48" s="2"/>
      <c r="C48" s="2"/>
      <c r="D48" s="2" t="s">
        <v>82</v>
      </c>
      <c r="E48" s="13">
        <v>52000000</v>
      </c>
      <c r="F48" s="13">
        <v>10000000</v>
      </c>
      <c r="G48" s="13">
        <v>3146000</v>
      </c>
      <c r="H48" s="13">
        <v>4299240.4000000004</v>
      </c>
      <c r="I48" s="13">
        <v>3500000</v>
      </c>
      <c r="J48" s="13">
        <v>2104735</v>
      </c>
      <c r="K48" s="13">
        <v>6191589</v>
      </c>
      <c r="L48" s="13">
        <v>4255460</v>
      </c>
      <c r="M48" s="13">
        <v>3680051</v>
      </c>
      <c r="N48" s="13">
        <v>2500000</v>
      </c>
      <c r="O48" s="13">
        <v>1504615</v>
      </c>
      <c r="P48" s="13">
        <v>3207490</v>
      </c>
      <c r="Q48" s="13">
        <v>1683000</v>
      </c>
      <c r="R48" s="13">
        <v>4152333</v>
      </c>
      <c r="S48" s="13">
        <v>1400000</v>
      </c>
      <c r="T48" s="13">
        <v>1400000</v>
      </c>
    </row>
    <row r="49" spans="1:20" x14ac:dyDescent="0.3">
      <c r="A49" s="2">
        <v>3</v>
      </c>
      <c r="B49" s="2" t="s">
        <v>83</v>
      </c>
      <c r="C49" s="2"/>
      <c r="D49" s="2" t="s">
        <v>84</v>
      </c>
      <c r="E49" s="13">
        <v>3300000</v>
      </c>
      <c r="F49" s="13">
        <v>1500000</v>
      </c>
      <c r="G49" s="13">
        <v>500000</v>
      </c>
      <c r="H49" s="13">
        <v>850000</v>
      </c>
      <c r="I49" s="13">
        <v>348800</v>
      </c>
      <c r="J49" s="13">
        <v>107334</v>
      </c>
      <c r="K49" s="13">
        <v>1461507.7</v>
      </c>
      <c r="L49" s="13">
        <v>350000</v>
      </c>
      <c r="M49" s="13">
        <v>1417251</v>
      </c>
      <c r="N49" s="13">
        <v>1000000</v>
      </c>
      <c r="O49" s="13">
        <v>459200</v>
      </c>
      <c r="P49" s="13">
        <v>502103</v>
      </c>
      <c r="Q49" s="13">
        <v>469000</v>
      </c>
      <c r="R49" s="13">
        <v>93658</v>
      </c>
      <c r="S49" s="13">
        <v>300000</v>
      </c>
      <c r="T49" s="13">
        <v>400000</v>
      </c>
    </row>
    <row r="50" spans="1:20" x14ac:dyDescent="0.3">
      <c r="A50" s="2"/>
      <c r="B50" s="2"/>
      <c r="C50" s="2"/>
      <c r="D50" s="2" t="s">
        <v>85</v>
      </c>
      <c r="E50" s="13">
        <v>14000</v>
      </c>
      <c r="F50" s="13">
        <v>70000</v>
      </c>
      <c r="G50" s="13">
        <v>50000</v>
      </c>
      <c r="H50" s="13">
        <v>80000</v>
      </c>
      <c r="I50" s="13">
        <v>39600</v>
      </c>
      <c r="J50" s="13">
        <v>0</v>
      </c>
      <c r="K50" s="13">
        <v>30000</v>
      </c>
      <c r="L50" s="13">
        <v>60000</v>
      </c>
      <c r="M50" s="13">
        <v>60000</v>
      </c>
      <c r="N50" s="13">
        <v>30000</v>
      </c>
      <c r="O50" s="13">
        <v>80000</v>
      </c>
      <c r="P50" s="13">
        <v>12000</v>
      </c>
      <c r="Q50" s="13">
        <v>50000</v>
      </c>
      <c r="R50" s="13">
        <v>19850</v>
      </c>
      <c r="S50" s="13">
        <v>10000</v>
      </c>
      <c r="T50" s="13">
        <v>15000</v>
      </c>
    </row>
    <row r="51" spans="1:20" x14ac:dyDescent="0.3">
      <c r="A51" s="2"/>
      <c r="B51" s="2"/>
      <c r="C51" s="2"/>
      <c r="D51" s="2" t="s">
        <v>86</v>
      </c>
      <c r="E51" s="13">
        <v>6300000</v>
      </c>
      <c r="F51" s="13">
        <v>1500000</v>
      </c>
      <c r="G51" s="13">
        <v>700000</v>
      </c>
      <c r="H51" s="13">
        <v>300000</v>
      </c>
      <c r="I51" s="13">
        <v>390400</v>
      </c>
      <c r="J51" s="13">
        <v>207420</v>
      </c>
      <c r="K51" s="13">
        <v>700000</v>
      </c>
      <c r="L51" s="13">
        <v>350000</v>
      </c>
      <c r="M51" s="13">
        <v>300000</v>
      </c>
      <c r="N51" s="13">
        <v>350000</v>
      </c>
      <c r="O51" s="13">
        <v>600000</v>
      </c>
      <c r="P51" s="13">
        <v>523042</v>
      </c>
      <c r="Q51" s="13">
        <v>250000</v>
      </c>
      <c r="R51" s="13">
        <v>211770</v>
      </c>
      <c r="S51" s="13">
        <v>200000</v>
      </c>
      <c r="T51" s="13">
        <v>290000</v>
      </c>
    </row>
    <row r="52" spans="1:20" x14ac:dyDescent="0.3">
      <c r="A52" s="2"/>
      <c r="B52" s="2"/>
      <c r="C52" s="2"/>
      <c r="D52" s="2" t="s">
        <v>87</v>
      </c>
      <c r="E52" s="13">
        <v>230000</v>
      </c>
      <c r="F52" s="13">
        <v>300000</v>
      </c>
      <c r="G52" s="13">
        <v>80000</v>
      </c>
      <c r="H52" s="13">
        <v>65000</v>
      </c>
      <c r="I52" s="13">
        <v>48400</v>
      </c>
      <c r="J52" s="13">
        <v>4653</v>
      </c>
      <c r="K52" s="13">
        <v>40000</v>
      </c>
      <c r="L52" s="13">
        <v>80000</v>
      </c>
      <c r="M52" s="13">
        <v>50000</v>
      </c>
      <c r="N52" s="13">
        <v>120000</v>
      </c>
      <c r="O52" s="13">
        <v>35000</v>
      </c>
      <c r="P52" s="13">
        <v>30635</v>
      </c>
      <c r="Q52" s="13">
        <v>50000</v>
      </c>
      <c r="R52" s="13">
        <v>76003</v>
      </c>
      <c r="S52" s="13">
        <v>68000</v>
      </c>
      <c r="T52" s="13">
        <v>20000</v>
      </c>
    </row>
    <row r="53" spans="1:20" x14ac:dyDescent="0.3">
      <c r="A53" s="2"/>
      <c r="B53" s="2"/>
      <c r="C53" s="2"/>
      <c r="D53" s="2" t="s">
        <v>88</v>
      </c>
      <c r="E53" s="13">
        <v>540000</v>
      </c>
      <c r="F53" s="13">
        <v>5000</v>
      </c>
      <c r="G53" s="13">
        <v>30000</v>
      </c>
      <c r="H53" s="13">
        <v>18000</v>
      </c>
      <c r="I53" s="13">
        <v>1500</v>
      </c>
      <c r="J53" s="13">
        <v>0</v>
      </c>
      <c r="K53" s="13">
        <v>0</v>
      </c>
      <c r="L53" s="13">
        <v>5000</v>
      </c>
      <c r="M53" s="13">
        <v>15000</v>
      </c>
      <c r="N53" s="13">
        <v>20000</v>
      </c>
      <c r="O53" s="13">
        <v>0</v>
      </c>
      <c r="P53" s="13">
        <v>10000</v>
      </c>
      <c r="Q53" s="13">
        <v>0</v>
      </c>
      <c r="R53" s="13">
        <v>1650</v>
      </c>
      <c r="S53" s="13">
        <v>5000</v>
      </c>
      <c r="T53" s="13">
        <v>25000</v>
      </c>
    </row>
    <row r="54" spans="1:20" x14ac:dyDescent="0.3">
      <c r="A54" s="2"/>
      <c r="B54" s="2"/>
      <c r="C54" s="2"/>
      <c r="D54" s="2" t="s">
        <v>89</v>
      </c>
      <c r="E54" s="13">
        <v>1230000</v>
      </c>
      <c r="F54" s="13">
        <v>850000</v>
      </c>
      <c r="G54" s="13">
        <v>200000</v>
      </c>
      <c r="H54" s="13">
        <v>350000</v>
      </c>
      <c r="I54" s="13">
        <v>197300</v>
      </c>
      <c r="J54" s="13">
        <v>57774</v>
      </c>
      <c r="K54" s="13">
        <v>408504</v>
      </c>
      <c r="L54" s="13">
        <v>300000</v>
      </c>
      <c r="M54" s="13">
        <v>15000</v>
      </c>
      <c r="N54" s="13">
        <v>21000</v>
      </c>
      <c r="O54" s="13">
        <v>320000</v>
      </c>
      <c r="P54" s="13">
        <v>556517</v>
      </c>
      <c r="Q54" s="13">
        <v>265000</v>
      </c>
      <c r="R54" s="13">
        <v>130000</v>
      </c>
      <c r="S54" s="13">
        <v>100000</v>
      </c>
      <c r="T54" s="13">
        <v>55000</v>
      </c>
    </row>
    <row r="55" spans="1:20" x14ac:dyDescent="0.3">
      <c r="A55" s="2"/>
      <c r="B55" s="2"/>
      <c r="C55" s="2"/>
      <c r="D55" s="2" t="s">
        <v>90</v>
      </c>
      <c r="E55" s="13">
        <v>5000000</v>
      </c>
      <c r="F55" s="13">
        <v>2000000</v>
      </c>
      <c r="G55" s="13">
        <v>800000</v>
      </c>
      <c r="H55" s="13">
        <v>600000</v>
      </c>
      <c r="I55" s="13">
        <v>334800</v>
      </c>
      <c r="J55" s="13">
        <v>185087</v>
      </c>
      <c r="K55" s="13">
        <v>2845613</v>
      </c>
      <c r="L55" s="13">
        <v>900000</v>
      </c>
      <c r="M55" s="13">
        <v>1121942.8</v>
      </c>
      <c r="N55" s="13">
        <v>1040000</v>
      </c>
      <c r="O55" s="13">
        <v>526600</v>
      </c>
      <c r="P55" s="13">
        <v>354537</v>
      </c>
      <c r="Q55" s="13">
        <v>396700</v>
      </c>
      <c r="R55" s="13">
        <v>51640</v>
      </c>
      <c r="S55" s="13">
        <v>250000</v>
      </c>
      <c r="T55" s="13">
        <v>800000</v>
      </c>
    </row>
    <row r="56" spans="1:20" x14ac:dyDescent="0.3">
      <c r="A56" s="2"/>
      <c r="B56" s="2"/>
      <c r="C56" s="2"/>
      <c r="D56" s="2" t="s">
        <v>91</v>
      </c>
      <c r="E56" s="13">
        <v>12000000</v>
      </c>
      <c r="F56" s="13">
        <v>3200000</v>
      </c>
      <c r="G56" s="13">
        <v>500000</v>
      </c>
      <c r="H56" s="13">
        <v>1100000</v>
      </c>
      <c r="I56" s="13">
        <v>596000</v>
      </c>
      <c r="J56" s="13">
        <v>420000</v>
      </c>
      <c r="K56" s="13">
        <v>1400000</v>
      </c>
      <c r="L56" s="13">
        <v>250000</v>
      </c>
      <c r="M56" s="13">
        <v>490000</v>
      </c>
      <c r="N56" s="13">
        <v>950000</v>
      </c>
      <c r="O56" s="13">
        <v>680000</v>
      </c>
      <c r="P56" s="13">
        <v>1353016</v>
      </c>
      <c r="Q56" s="13">
        <v>200000</v>
      </c>
      <c r="R56" s="13">
        <v>537678</v>
      </c>
      <c r="S56" s="13">
        <v>210000</v>
      </c>
      <c r="T56" s="13">
        <v>150000</v>
      </c>
    </row>
    <row r="57" spans="1:20" x14ac:dyDescent="0.3">
      <c r="A57" s="2"/>
      <c r="B57" s="2"/>
      <c r="C57" s="2"/>
      <c r="D57" s="2" t="s">
        <v>92</v>
      </c>
      <c r="E57" s="13">
        <v>1600000</v>
      </c>
      <c r="F57" s="13">
        <v>950000</v>
      </c>
      <c r="G57" s="13">
        <v>50000</v>
      </c>
      <c r="H57" s="13">
        <v>30000</v>
      </c>
      <c r="I57" s="13">
        <v>91550</v>
      </c>
      <c r="J57" s="13">
        <v>0</v>
      </c>
      <c r="K57" s="13">
        <v>0</v>
      </c>
      <c r="L57" s="13">
        <v>144000</v>
      </c>
      <c r="M57" s="13">
        <v>0</v>
      </c>
      <c r="N57" s="13">
        <v>100000</v>
      </c>
      <c r="O57" s="13">
        <v>100000</v>
      </c>
      <c r="P57" s="13">
        <v>18000</v>
      </c>
      <c r="Q57" s="13">
        <v>0</v>
      </c>
      <c r="R57" s="13">
        <v>229050</v>
      </c>
      <c r="S57" s="13">
        <v>0</v>
      </c>
      <c r="T57" s="13">
        <v>12000</v>
      </c>
    </row>
    <row r="58" spans="1:20" x14ac:dyDescent="0.3">
      <c r="A58" s="2"/>
      <c r="B58" s="2"/>
      <c r="C58" s="2"/>
      <c r="D58" s="2" t="s">
        <v>93</v>
      </c>
      <c r="E58" s="13">
        <v>120000</v>
      </c>
      <c r="F58" s="13">
        <v>350000</v>
      </c>
      <c r="G58" s="13">
        <v>50000</v>
      </c>
      <c r="H58" s="13">
        <v>150000</v>
      </c>
      <c r="I58" s="13">
        <v>131000</v>
      </c>
      <c r="J58" s="13">
        <v>5389</v>
      </c>
      <c r="K58" s="13">
        <v>300000</v>
      </c>
      <c r="L58" s="13">
        <v>20000</v>
      </c>
      <c r="M58" s="13">
        <v>130000</v>
      </c>
      <c r="N58" s="13">
        <v>300000</v>
      </c>
      <c r="O58" s="13">
        <v>230000</v>
      </c>
      <c r="P58" s="13">
        <v>77232</v>
      </c>
      <c r="Q58" s="13">
        <v>80000</v>
      </c>
      <c r="R58" s="13">
        <v>45887.17</v>
      </c>
      <c r="S58" s="13">
        <v>10000</v>
      </c>
      <c r="T58" s="13">
        <v>100000</v>
      </c>
    </row>
    <row r="59" spans="1:20" x14ac:dyDescent="0.3">
      <c r="A59" s="2"/>
      <c r="B59" s="2"/>
      <c r="C59" s="2"/>
      <c r="D59" s="2" t="s">
        <v>94</v>
      </c>
      <c r="E59" s="13">
        <v>1900000</v>
      </c>
      <c r="F59" s="13">
        <v>25000</v>
      </c>
      <c r="G59" s="13">
        <v>30000</v>
      </c>
      <c r="H59" s="13">
        <v>10000</v>
      </c>
      <c r="I59" s="13">
        <v>108350</v>
      </c>
      <c r="J59" s="13">
        <v>0</v>
      </c>
      <c r="K59" s="13">
        <v>0</v>
      </c>
      <c r="L59" s="13">
        <v>190000</v>
      </c>
      <c r="M59" s="13">
        <v>22000</v>
      </c>
      <c r="N59" s="13">
        <v>180000</v>
      </c>
      <c r="O59" s="13">
        <v>160000</v>
      </c>
      <c r="P59" s="13">
        <v>56859</v>
      </c>
      <c r="Q59" s="13">
        <v>64400</v>
      </c>
      <c r="R59" s="13">
        <v>0</v>
      </c>
      <c r="S59" s="13">
        <v>75000</v>
      </c>
      <c r="T59" s="13">
        <v>133000</v>
      </c>
    </row>
    <row r="60" spans="1:20" x14ac:dyDescent="0.3">
      <c r="A60" s="2">
        <v>4</v>
      </c>
      <c r="B60" s="2" t="s">
        <v>95</v>
      </c>
      <c r="C60" s="2"/>
      <c r="D60" s="2" t="s">
        <v>96</v>
      </c>
      <c r="E60" s="13">
        <v>822000000</v>
      </c>
      <c r="F60" s="13">
        <v>180500000</v>
      </c>
      <c r="G60" s="13">
        <v>31301500</v>
      </c>
      <c r="H60" s="13">
        <v>51383037.43</v>
      </c>
      <c r="I60" s="13">
        <v>16786323.530000001</v>
      </c>
      <c r="J60" s="13">
        <v>19940000</v>
      </c>
      <c r="K60" s="13">
        <v>41028450</v>
      </c>
      <c r="L60" s="13">
        <v>10365000</v>
      </c>
      <c r="M60" s="13">
        <v>29707233</v>
      </c>
      <c r="N60" s="13">
        <v>27560000</v>
      </c>
      <c r="O60" s="13">
        <v>26967200</v>
      </c>
      <c r="P60" s="13">
        <v>40744344.299999997</v>
      </c>
      <c r="Q60" s="13">
        <v>9025700</v>
      </c>
      <c r="R60" s="13">
        <v>17800000</v>
      </c>
      <c r="S60" s="13">
        <v>13160532.800000001</v>
      </c>
      <c r="T60" s="13">
        <v>17050000</v>
      </c>
    </row>
    <row r="61" spans="1:20" x14ac:dyDescent="0.3">
      <c r="A61" s="2"/>
      <c r="B61" s="2"/>
      <c r="C61" s="2"/>
      <c r="D61" s="2" t="s">
        <v>97</v>
      </c>
      <c r="E61" s="13">
        <v>270000000</v>
      </c>
      <c r="F61" s="13">
        <v>60000000</v>
      </c>
      <c r="G61" s="13">
        <v>9188500</v>
      </c>
      <c r="H61" s="13">
        <v>10973204.640000001</v>
      </c>
      <c r="I61" s="13">
        <v>3675866.3</v>
      </c>
      <c r="J61" s="13">
        <v>3000000</v>
      </c>
      <c r="K61" s="13">
        <v>16041489</v>
      </c>
      <c r="L61" s="13">
        <v>7000000</v>
      </c>
      <c r="M61" s="13">
        <v>8496000</v>
      </c>
      <c r="N61" s="13">
        <v>8300000</v>
      </c>
      <c r="O61" s="13">
        <v>6500000</v>
      </c>
      <c r="P61" s="13">
        <v>9200000</v>
      </c>
      <c r="Q61" s="13">
        <v>2292800</v>
      </c>
      <c r="R61" s="13">
        <v>10000000</v>
      </c>
      <c r="S61" s="13">
        <v>3000000</v>
      </c>
      <c r="T61" s="13">
        <v>3000000</v>
      </c>
    </row>
    <row r="62" spans="1:20" x14ac:dyDescent="0.3">
      <c r="A62" s="2"/>
      <c r="B62" s="2"/>
      <c r="C62" s="2"/>
      <c r="D62" s="2" t="s">
        <v>98</v>
      </c>
      <c r="E62" s="13">
        <v>60000000</v>
      </c>
      <c r="F62" s="13">
        <v>21500000</v>
      </c>
      <c r="G62" s="13">
        <v>2453400</v>
      </c>
      <c r="H62" s="13">
        <v>4614913.24</v>
      </c>
      <c r="I62" s="13">
        <v>1775926.14</v>
      </c>
      <c r="J62" s="13">
        <v>1250000</v>
      </c>
      <c r="K62" s="13">
        <v>4875615</v>
      </c>
      <c r="L62" s="13">
        <v>300000</v>
      </c>
      <c r="M62" s="13">
        <v>1414805</v>
      </c>
      <c r="N62" s="13">
        <v>1750000</v>
      </c>
      <c r="O62" s="13">
        <v>2400000</v>
      </c>
      <c r="P62" s="13">
        <v>2100000</v>
      </c>
      <c r="Q62" s="13">
        <v>1641800</v>
      </c>
      <c r="R62" s="13">
        <v>2500000</v>
      </c>
      <c r="S62" s="13">
        <v>1558655.16</v>
      </c>
      <c r="T62" s="13">
        <v>800000</v>
      </c>
    </row>
    <row r="63" spans="1:20" x14ac:dyDescent="0.3">
      <c r="A63" s="2"/>
      <c r="B63" s="2"/>
      <c r="C63" s="2"/>
      <c r="D63" s="2" t="s">
        <v>99</v>
      </c>
      <c r="E63" s="13">
        <v>125000000</v>
      </c>
      <c r="F63" s="13">
        <v>10000000</v>
      </c>
      <c r="G63" s="13">
        <v>2236000</v>
      </c>
      <c r="H63" s="13">
        <v>1969915.71</v>
      </c>
      <c r="I63" s="13">
        <v>2221070.42</v>
      </c>
      <c r="J63" s="13">
        <v>2000000</v>
      </c>
      <c r="K63" s="13">
        <v>5112663</v>
      </c>
      <c r="L63" s="13">
        <v>350000</v>
      </c>
      <c r="M63" s="13">
        <v>668300</v>
      </c>
      <c r="N63" s="13">
        <v>3160000</v>
      </c>
      <c r="O63" s="13">
        <v>1500000</v>
      </c>
      <c r="P63" s="13">
        <v>2501000</v>
      </c>
      <c r="Q63" s="13">
        <v>1499100</v>
      </c>
      <c r="R63" s="13">
        <v>1000000</v>
      </c>
      <c r="S63" s="13">
        <v>1400000</v>
      </c>
      <c r="T63" s="13">
        <v>1350000</v>
      </c>
    </row>
    <row r="64" spans="1:20" x14ac:dyDescent="0.3">
      <c r="A64" s="2"/>
      <c r="B64" s="2"/>
      <c r="C64" s="2"/>
      <c r="D64" s="2" t="s">
        <v>100</v>
      </c>
      <c r="E64" s="13">
        <v>10000000</v>
      </c>
      <c r="F64" s="13">
        <v>4000000</v>
      </c>
      <c r="G64" s="13">
        <v>2504000</v>
      </c>
      <c r="H64" s="13">
        <v>9091432.2899999991</v>
      </c>
      <c r="I64" s="13">
        <v>1593539.88</v>
      </c>
      <c r="J64" s="13">
        <v>540000</v>
      </c>
      <c r="K64" s="13">
        <v>8047051</v>
      </c>
      <c r="L64" s="13">
        <v>510000</v>
      </c>
      <c r="M64" s="13">
        <v>1560000</v>
      </c>
      <c r="N64" s="13">
        <v>890000</v>
      </c>
      <c r="O64" s="13">
        <v>600000</v>
      </c>
      <c r="P64" s="13">
        <v>2900000</v>
      </c>
      <c r="Q64" s="13">
        <v>1982000</v>
      </c>
      <c r="R64" s="13">
        <v>600000</v>
      </c>
      <c r="S64" s="13">
        <v>1000000</v>
      </c>
      <c r="T64" s="13">
        <v>850000</v>
      </c>
    </row>
    <row r="65" spans="1:20" x14ac:dyDescent="0.3">
      <c r="A65" s="2"/>
      <c r="B65" s="2"/>
      <c r="C65" s="2"/>
      <c r="D65" s="2" t="s">
        <v>101</v>
      </c>
      <c r="E65" s="13">
        <v>152000000</v>
      </c>
      <c r="F65" s="13">
        <v>50000000</v>
      </c>
      <c r="G65" s="13">
        <v>10827000</v>
      </c>
      <c r="H65" s="13">
        <v>16782489.16</v>
      </c>
      <c r="I65" s="13">
        <v>5173249.59</v>
      </c>
      <c r="J65" s="13">
        <v>12000000</v>
      </c>
      <c r="K65" s="13">
        <v>5115022</v>
      </c>
      <c r="L65" s="13">
        <v>65000</v>
      </c>
      <c r="M65" s="13">
        <v>8866000</v>
      </c>
      <c r="N65" s="13">
        <v>6000000</v>
      </c>
      <c r="O65" s="13">
        <v>8167200</v>
      </c>
      <c r="P65" s="13">
        <v>1350000</v>
      </c>
      <c r="Q65" s="13">
        <v>0</v>
      </c>
      <c r="R65" s="13">
        <v>200000</v>
      </c>
      <c r="S65" s="13">
        <v>4800000</v>
      </c>
      <c r="T65" s="13">
        <v>1250000</v>
      </c>
    </row>
    <row r="66" spans="1:20" x14ac:dyDescent="0.3">
      <c r="A66" s="2"/>
      <c r="B66" s="2"/>
      <c r="C66" s="2"/>
      <c r="D66" s="2" t="s">
        <v>102</v>
      </c>
      <c r="E66" s="13">
        <v>70000000</v>
      </c>
      <c r="F66" s="13">
        <v>20000000</v>
      </c>
      <c r="G66" s="13">
        <v>2223000</v>
      </c>
      <c r="H66" s="13">
        <v>300350.83</v>
      </c>
      <c r="I66" s="13">
        <v>1079977.5</v>
      </c>
      <c r="J66" s="13">
        <v>500000</v>
      </c>
      <c r="K66" s="13">
        <v>431916</v>
      </c>
      <c r="L66" s="13">
        <v>1140000</v>
      </c>
      <c r="M66" s="13">
        <v>565000</v>
      </c>
      <c r="N66" s="13">
        <v>2480000</v>
      </c>
      <c r="O66" s="13">
        <v>1300000</v>
      </c>
      <c r="P66" s="13">
        <v>18793344.300000001</v>
      </c>
      <c r="Q66" s="13">
        <v>500000</v>
      </c>
      <c r="R66" s="13">
        <v>3500000</v>
      </c>
      <c r="S66" s="13">
        <v>701877.64</v>
      </c>
      <c r="T66" s="13">
        <v>1700000</v>
      </c>
    </row>
    <row r="67" spans="1:20" x14ac:dyDescent="0.3">
      <c r="A67" s="2"/>
      <c r="B67" s="2"/>
      <c r="C67" s="2"/>
      <c r="D67" s="2" t="s">
        <v>103</v>
      </c>
      <c r="E67" s="13">
        <v>45000000</v>
      </c>
      <c r="F67" s="13">
        <v>10000000</v>
      </c>
      <c r="G67" s="13">
        <v>132600</v>
      </c>
      <c r="H67" s="13">
        <v>3562779.56</v>
      </c>
      <c r="I67" s="13">
        <v>892766.66</v>
      </c>
      <c r="J67" s="13">
        <v>500000</v>
      </c>
      <c r="K67" s="13">
        <v>657796</v>
      </c>
      <c r="L67" s="13">
        <v>500000</v>
      </c>
      <c r="M67" s="13">
        <v>2063200</v>
      </c>
      <c r="N67" s="13">
        <v>4100000</v>
      </c>
      <c r="O67" s="13">
        <v>3500000</v>
      </c>
      <c r="P67" s="13">
        <v>700000</v>
      </c>
      <c r="Q67" s="13">
        <v>90000</v>
      </c>
      <c r="R67" s="13">
        <v>0</v>
      </c>
      <c r="S67" s="13">
        <v>200000</v>
      </c>
      <c r="T67" s="13">
        <v>1800000</v>
      </c>
    </row>
    <row r="68" spans="1:20" x14ac:dyDescent="0.3">
      <c r="A68" s="2"/>
      <c r="B68" s="2"/>
      <c r="C68" s="2"/>
      <c r="D68" s="2" t="s">
        <v>104</v>
      </c>
      <c r="E68" s="13">
        <v>90000000</v>
      </c>
      <c r="F68" s="13">
        <v>5000000</v>
      </c>
      <c r="G68" s="13">
        <v>1737000</v>
      </c>
      <c r="H68" s="13">
        <v>4087952</v>
      </c>
      <c r="I68" s="13">
        <v>373927.04</v>
      </c>
      <c r="J68" s="13">
        <v>150000</v>
      </c>
      <c r="K68" s="13">
        <v>746898</v>
      </c>
      <c r="L68" s="13">
        <v>500000</v>
      </c>
      <c r="M68" s="13">
        <v>6073928</v>
      </c>
      <c r="N68" s="13">
        <v>880000</v>
      </c>
      <c r="O68" s="13">
        <v>3000000</v>
      </c>
      <c r="P68" s="13">
        <v>3200000</v>
      </c>
      <c r="Q68" s="13">
        <v>1020000</v>
      </c>
      <c r="R68" s="13">
        <v>0</v>
      </c>
      <c r="S68" s="13">
        <v>500000</v>
      </c>
      <c r="T68" s="13">
        <v>6300000</v>
      </c>
    </row>
    <row r="69" spans="1:20" x14ac:dyDescent="0.3">
      <c r="A69" s="2">
        <v>5</v>
      </c>
      <c r="B69" s="2" t="s">
        <v>105</v>
      </c>
      <c r="C69" s="2"/>
      <c r="D69" s="2" t="s">
        <v>106</v>
      </c>
      <c r="E69" s="13">
        <v>227090000</v>
      </c>
      <c r="F69" s="13">
        <v>246650000</v>
      </c>
      <c r="G69" s="13">
        <v>52075700</v>
      </c>
      <c r="H69" s="13">
        <v>24815000</v>
      </c>
      <c r="I69" s="13">
        <v>32155053.239999998</v>
      </c>
      <c r="J69" s="13">
        <v>5708075.2300000004</v>
      </c>
      <c r="K69" s="13">
        <v>17900000</v>
      </c>
      <c r="L69" s="13">
        <v>50900000</v>
      </c>
      <c r="M69" s="13">
        <v>43413049</v>
      </c>
      <c r="N69" s="13">
        <v>9155000</v>
      </c>
      <c r="O69" s="13">
        <v>9836000</v>
      </c>
      <c r="P69" s="13">
        <v>7547289</v>
      </c>
      <c r="Q69" s="13">
        <v>13910960</v>
      </c>
      <c r="R69" s="13">
        <v>10530015.4</v>
      </c>
      <c r="S69" s="13">
        <v>15150680</v>
      </c>
      <c r="T69" s="13">
        <v>18015000</v>
      </c>
    </row>
    <row r="70" spans="1:20" x14ac:dyDescent="0.3">
      <c r="A70" s="2"/>
      <c r="B70" s="2"/>
      <c r="C70" s="2"/>
      <c r="D70" s="2" t="s">
        <v>107</v>
      </c>
      <c r="E70" s="13">
        <v>63000000</v>
      </c>
      <c r="F70" s="13">
        <v>145000000</v>
      </c>
      <c r="G70" s="13">
        <v>37165900</v>
      </c>
      <c r="H70" s="13">
        <v>12830000</v>
      </c>
      <c r="I70" s="13">
        <v>24052188.350000001</v>
      </c>
      <c r="J70" s="13">
        <v>300014.25</v>
      </c>
      <c r="K70" s="13">
        <v>3500000</v>
      </c>
      <c r="L70" s="13">
        <v>36000000</v>
      </c>
      <c r="M70" s="13">
        <v>35958129</v>
      </c>
      <c r="N70" s="13">
        <v>2500000</v>
      </c>
      <c r="O70" s="13">
        <v>1500000</v>
      </c>
      <c r="P70" s="13">
        <v>4033483</v>
      </c>
      <c r="Q70" s="13">
        <v>12069900</v>
      </c>
      <c r="R70" s="13">
        <v>754879.81</v>
      </c>
      <c r="S70" s="13">
        <v>11000000</v>
      </c>
      <c r="T70" s="13">
        <v>11650000</v>
      </c>
    </row>
    <row r="71" spans="1:20" x14ac:dyDescent="0.3">
      <c r="A71" s="2"/>
      <c r="B71" s="2"/>
      <c r="C71" s="2"/>
      <c r="D71" s="2" t="s">
        <v>108</v>
      </c>
      <c r="E71" s="13">
        <v>80000000</v>
      </c>
      <c r="F71" s="13">
        <v>37000000</v>
      </c>
      <c r="G71" s="13">
        <v>6082200</v>
      </c>
      <c r="H71" s="13">
        <v>3485000</v>
      </c>
      <c r="I71" s="13">
        <v>1810536.89</v>
      </c>
      <c r="J71" s="13">
        <v>856423.54</v>
      </c>
      <c r="K71" s="13">
        <v>6000000</v>
      </c>
      <c r="L71" s="13">
        <v>1700000</v>
      </c>
      <c r="M71" s="13">
        <v>990000</v>
      </c>
      <c r="N71" s="13">
        <v>2100000</v>
      </c>
      <c r="O71" s="13">
        <v>2650000</v>
      </c>
      <c r="P71" s="13">
        <v>1454350</v>
      </c>
      <c r="Q71" s="13">
        <v>422260</v>
      </c>
      <c r="R71" s="13">
        <v>3050882.59</v>
      </c>
      <c r="S71" s="13">
        <v>1200000</v>
      </c>
      <c r="T71" s="13">
        <v>1095000</v>
      </c>
    </row>
    <row r="72" spans="1:20" x14ac:dyDescent="0.3">
      <c r="A72" s="2"/>
      <c r="B72" s="2"/>
      <c r="C72" s="2"/>
      <c r="D72" s="2" t="s">
        <v>109</v>
      </c>
      <c r="E72" s="13">
        <v>10000000</v>
      </c>
      <c r="F72" s="13">
        <v>48500000</v>
      </c>
      <c r="G72" s="13">
        <v>5527000</v>
      </c>
      <c r="H72" s="13">
        <v>3900000</v>
      </c>
      <c r="I72" s="13">
        <v>4721715</v>
      </c>
      <c r="J72" s="13">
        <v>4058171.2</v>
      </c>
      <c r="K72" s="13">
        <v>7500000</v>
      </c>
      <c r="L72" s="13">
        <v>9000000</v>
      </c>
      <c r="M72" s="13">
        <v>5435769</v>
      </c>
      <c r="N72" s="13">
        <v>4000000</v>
      </c>
      <c r="O72" s="13">
        <v>3500000</v>
      </c>
      <c r="P72" s="13">
        <v>1547386</v>
      </c>
      <c r="Q72" s="13">
        <v>1061300</v>
      </c>
      <c r="R72" s="13">
        <v>5500000</v>
      </c>
      <c r="S72" s="13">
        <v>2500000</v>
      </c>
      <c r="T72" s="13">
        <v>4550000</v>
      </c>
    </row>
    <row r="73" spans="1:20" x14ac:dyDescent="0.3">
      <c r="A73" s="2"/>
      <c r="B73" s="2"/>
      <c r="C73" s="2"/>
      <c r="D73" s="2" t="s">
        <v>110</v>
      </c>
      <c r="E73" s="13">
        <v>4000000</v>
      </c>
      <c r="F73" s="13">
        <v>150000</v>
      </c>
      <c r="G73" s="13">
        <v>117700</v>
      </c>
      <c r="H73" s="13">
        <v>150000</v>
      </c>
      <c r="I73" s="13">
        <v>6476</v>
      </c>
      <c r="J73" s="13">
        <v>8411</v>
      </c>
      <c r="K73" s="13">
        <v>350000</v>
      </c>
      <c r="L73" s="13">
        <v>300000</v>
      </c>
      <c r="M73" s="13">
        <v>25000</v>
      </c>
      <c r="N73" s="13">
        <v>5000</v>
      </c>
      <c r="O73" s="13">
        <v>58000</v>
      </c>
      <c r="P73" s="13">
        <v>342581</v>
      </c>
      <c r="Q73" s="13">
        <v>0</v>
      </c>
      <c r="R73" s="13">
        <v>0</v>
      </c>
      <c r="S73" s="13">
        <v>680</v>
      </c>
      <c r="T73" s="13">
        <v>0</v>
      </c>
    </row>
    <row r="74" spans="1:20" x14ac:dyDescent="0.3">
      <c r="A74" s="2"/>
      <c r="B74" s="2"/>
      <c r="C74" s="2"/>
      <c r="D74" s="2" t="s">
        <v>111</v>
      </c>
      <c r="E74" s="13">
        <v>90000</v>
      </c>
      <c r="F74" s="13">
        <v>0</v>
      </c>
      <c r="G74" s="13">
        <v>0</v>
      </c>
      <c r="H74" s="13">
        <v>0</v>
      </c>
      <c r="I74" s="13">
        <v>6855</v>
      </c>
      <c r="J74" s="13">
        <v>0</v>
      </c>
      <c r="K74" s="13">
        <v>0</v>
      </c>
      <c r="L74" s="13">
        <v>200000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</row>
    <row r="75" spans="1:20" x14ac:dyDescent="0.3">
      <c r="A75" s="2"/>
      <c r="B75" s="2"/>
      <c r="C75" s="2"/>
      <c r="D75" s="2" t="s">
        <v>112</v>
      </c>
      <c r="E75" s="13">
        <v>20000000</v>
      </c>
      <c r="F75" s="13">
        <v>6000000</v>
      </c>
      <c r="G75" s="13">
        <v>1172900</v>
      </c>
      <c r="H75" s="13">
        <v>430000</v>
      </c>
      <c r="I75" s="13">
        <v>839588</v>
      </c>
      <c r="J75" s="13">
        <v>375908.24</v>
      </c>
      <c r="K75" s="13">
        <v>300000</v>
      </c>
      <c r="L75" s="13">
        <v>700000</v>
      </c>
      <c r="M75" s="13">
        <v>631428</v>
      </c>
      <c r="N75" s="13">
        <v>300000</v>
      </c>
      <c r="O75" s="13">
        <v>580000</v>
      </c>
      <c r="P75" s="13">
        <v>115580</v>
      </c>
      <c r="Q75" s="13">
        <v>151600</v>
      </c>
      <c r="R75" s="13">
        <v>350000</v>
      </c>
      <c r="S75" s="13">
        <v>250000</v>
      </c>
      <c r="T75" s="13">
        <v>480000</v>
      </c>
    </row>
    <row r="76" spans="1:20" x14ac:dyDescent="0.3">
      <c r="A76" s="2"/>
      <c r="B76" s="2"/>
      <c r="C76" s="2"/>
      <c r="D76" s="2" t="s">
        <v>113</v>
      </c>
      <c r="E76" s="13">
        <v>50000000</v>
      </c>
      <c r="F76" s="13">
        <v>10000000</v>
      </c>
      <c r="G76" s="13">
        <v>2010000</v>
      </c>
      <c r="H76" s="13">
        <v>4020000</v>
      </c>
      <c r="I76" s="13">
        <v>717694</v>
      </c>
      <c r="J76" s="13">
        <v>109147</v>
      </c>
      <c r="K76" s="13">
        <v>250000</v>
      </c>
      <c r="L76" s="13">
        <v>3000000</v>
      </c>
      <c r="M76" s="13">
        <v>372723</v>
      </c>
      <c r="N76" s="13">
        <v>250000</v>
      </c>
      <c r="O76" s="13">
        <v>1548000</v>
      </c>
      <c r="P76" s="13">
        <v>53909</v>
      </c>
      <c r="Q76" s="13">
        <v>205900</v>
      </c>
      <c r="R76" s="13">
        <v>874253</v>
      </c>
      <c r="S76" s="13">
        <v>200000</v>
      </c>
      <c r="T76" s="13">
        <v>240000</v>
      </c>
    </row>
    <row r="77" spans="1:20" x14ac:dyDescent="0.3">
      <c r="A77" s="2">
        <v>6</v>
      </c>
      <c r="B77" s="2" t="s">
        <v>114</v>
      </c>
      <c r="C77" s="2"/>
      <c r="D77" s="2" t="s">
        <v>115</v>
      </c>
      <c r="E77" s="13">
        <v>37300000</v>
      </c>
      <c r="F77" s="13">
        <v>0</v>
      </c>
      <c r="G77" s="13">
        <v>1200000</v>
      </c>
      <c r="H77" s="13">
        <v>200000</v>
      </c>
      <c r="I77" s="13">
        <v>20558.68</v>
      </c>
      <c r="J77" s="13">
        <v>208800</v>
      </c>
      <c r="K77" s="13">
        <v>1000000</v>
      </c>
      <c r="L77" s="13">
        <v>300000</v>
      </c>
      <c r="M77" s="13">
        <v>1200000</v>
      </c>
      <c r="N77" s="13">
        <v>60000</v>
      </c>
      <c r="O77" s="13">
        <v>0</v>
      </c>
      <c r="P77" s="13">
        <v>2000000</v>
      </c>
      <c r="Q77" s="13">
        <v>0</v>
      </c>
      <c r="R77" s="13">
        <v>0</v>
      </c>
      <c r="S77" s="13">
        <v>62100</v>
      </c>
      <c r="T77" s="13">
        <v>0</v>
      </c>
    </row>
    <row r="78" spans="1:20" x14ac:dyDescent="0.3">
      <c r="A78" s="2"/>
      <c r="B78" s="2"/>
      <c r="C78" s="2"/>
      <c r="D78" s="2" t="s">
        <v>116</v>
      </c>
      <c r="E78" s="13">
        <v>18200000</v>
      </c>
      <c r="F78" s="13">
        <v>10325000</v>
      </c>
      <c r="G78" s="13">
        <v>1415100</v>
      </c>
      <c r="H78" s="13">
        <v>1124049</v>
      </c>
      <c r="I78" s="13">
        <v>867441.32</v>
      </c>
      <c r="J78" s="13">
        <v>827284.24</v>
      </c>
      <c r="K78" s="13">
        <v>2499198.5299999998</v>
      </c>
      <c r="L78" s="13">
        <v>2140000</v>
      </c>
      <c r="M78" s="13">
        <v>1153238.6599999999</v>
      </c>
      <c r="N78" s="13">
        <v>1000000</v>
      </c>
      <c r="O78" s="13">
        <v>994037.18</v>
      </c>
      <c r="P78" s="13">
        <v>4395490</v>
      </c>
      <c r="Q78" s="13">
        <v>462005</v>
      </c>
      <c r="R78" s="13">
        <v>0</v>
      </c>
      <c r="S78" s="13">
        <v>601877.64</v>
      </c>
      <c r="T78" s="13">
        <v>565700</v>
      </c>
    </row>
    <row r="79" spans="1:20" x14ac:dyDescent="0.3">
      <c r="A79" s="2"/>
      <c r="B79" s="2"/>
      <c r="C79" s="2"/>
      <c r="D79" s="2" t="s">
        <v>117</v>
      </c>
      <c r="E79" s="13">
        <v>87349497.450000003</v>
      </c>
      <c r="F79" s="13">
        <v>67337900</v>
      </c>
      <c r="G79" s="13">
        <v>2000000</v>
      </c>
      <c r="H79" s="13">
        <v>19595200</v>
      </c>
      <c r="I79" s="13">
        <v>0</v>
      </c>
      <c r="J79" s="13">
        <v>0</v>
      </c>
      <c r="K79" s="13">
        <v>27727000</v>
      </c>
      <c r="L79" s="13">
        <v>0</v>
      </c>
      <c r="M79" s="13">
        <v>0</v>
      </c>
      <c r="N79" s="13">
        <v>0</v>
      </c>
      <c r="O79" s="13">
        <v>1750000</v>
      </c>
      <c r="P79" s="13">
        <v>1200000</v>
      </c>
      <c r="Q79" s="13">
        <v>0</v>
      </c>
      <c r="R79" s="13">
        <v>0</v>
      </c>
      <c r="S79" s="13">
        <v>0</v>
      </c>
      <c r="T79" s="13">
        <v>2000000</v>
      </c>
    </row>
    <row r="80" spans="1:20" x14ac:dyDescent="0.3">
      <c r="A80" s="2">
        <v>7</v>
      </c>
      <c r="B80" s="2" t="s">
        <v>118</v>
      </c>
      <c r="C80" s="2"/>
      <c r="D80" s="2" t="s">
        <v>119</v>
      </c>
      <c r="E80" s="13">
        <v>5850000</v>
      </c>
      <c r="F80" s="13">
        <v>5700000</v>
      </c>
      <c r="G80" s="13">
        <v>4000000</v>
      </c>
      <c r="H80" s="13">
        <v>3700000</v>
      </c>
      <c r="I80" s="13">
        <v>6900000</v>
      </c>
      <c r="J80" s="13">
        <v>4590000</v>
      </c>
      <c r="K80" s="13">
        <v>6270000</v>
      </c>
      <c r="L80" s="13">
        <v>4920000</v>
      </c>
      <c r="M80" s="13">
        <v>4530000</v>
      </c>
      <c r="N80" s="13">
        <v>2250000</v>
      </c>
      <c r="O80" s="13">
        <v>2580000</v>
      </c>
      <c r="P80" s="13">
        <v>5042000</v>
      </c>
      <c r="Q80" s="13">
        <v>1860000</v>
      </c>
      <c r="R80" s="13">
        <v>3840000</v>
      </c>
      <c r="S80" s="13">
        <v>3630000</v>
      </c>
      <c r="T80" s="13">
        <v>1200000</v>
      </c>
    </row>
    <row r="81" spans="1:20" x14ac:dyDescent="0.3">
      <c r="A81" s="2"/>
      <c r="B81" s="2"/>
      <c r="C81" s="2"/>
      <c r="D81" s="2" t="s">
        <v>120</v>
      </c>
      <c r="E81" s="13">
        <v>1400000</v>
      </c>
      <c r="F81" s="13">
        <v>0</v>
      </c>
      <c r="G81" s="13">
        <v>742824</v>
      </c>
      <c r="H81" s="13">
        <v>0</v>
      </c>
      <c r="I81" s="13">
        <v>4624665.1100000003</v>
      </c>
      <c r="J81" s="13">
        <v>0</v>
      </c>
      <c r="K81" s="13">
        <v>0</v>
      </c>
      <c r="L81" s="13">
        <v>0</v>
      </c>
      <c r="M81" s="13">
        <v>113925</v>
      </c>
      <c r="N81" s="13">
        <v>0</v>
      </c>
      <c r="O81" s="13">
        <v>2090000</v>
      </c>
      <c r="P81" s="13">
        <v>135000</v>
      </c>
      <c r="Q81" s="13">
        <v>0</v>
      </c>
      <c r="R81" s="13">
        <v>0</v>
      </c>
      <c r="S81" s="13">
        <v>0</v>
      </c>
      <c r="T81" s="13">
        <v>615650</v>
      </c>
    </row>
    <row r="82" spans="1:20" x14ac:dyDescent="0.3">
      <c r="A82" s="2"/>
      <c r="B82" s="2"/>
      <c r="C82" s="2"/>
      <c r="D82" s="2" t="s">
        <v>121</v>
      </c>
      <c r="E82" s="13">
        <v>14962000</v>
      </c>
      <c r="F82" s="13">
        <v>1435000</v>
      </c>
      <c r="G82" s="13">
        <v>3126600</v>
      </c>
      <c r="H82" s="13">
        <v>1787569.06</v>
      </c>
      <c r="I82" s="13">
        <v>1407893.57</v>
      </c>
      <c r="J82" s="13">
        <v>708876.61</v>
      </c>
      <c r="K82" s="13">
        <v>2359676.94</v>
      </c>
      <c r="L82" s="13">
        <v>1441800</v>
      </c>
      <c r="M82" s="13">
        <v>1289451</v>
      </c>
      <c r="N82" s="13">
        <v>1033584.98</v>
      </c>
      <c r="O82" s="13">
        <v>1535000</v>
      </c>
      <c r="P82" s="13">
        <v>624583</v>
      </c>
      <c r="Q82" s="13">
        <v>745064.47</v>
      </c>
      <c r="R82" s="13">
        <v>3128653.44</v>
      </c>
      <c r="S82" s="13">
        <v>1200802.8899999999</v>
      </c>
      <c r="T82" s="13">
        <v>280000</v>
      </c>
    </row>
    <row r="83" spans="1:20" x14ac:dyDescent="0.3">
      <c r="D83" s="1" t="s">
        <v>122</v>
      </c>
      <c r="E83" s="12">
        <v>2300000</v>
      </c>
      <c r="F83" s="12">
        <v>567650</v>
      </c>
      <c r="G83" s="12">
        <v>1119300</v>
      </c>
      <c r="H83" s="12">
        <v>1124190</v>
      </c>
      <c r="I83" s="12">
        <v>867441.32</v>
      </c>
      <c r="J83" s="12">
        <v>738284.25</v>
      </c>
      <c r="K83" s="12">
        <v>1868900</v>
      </c>
      <c r="L83" s="12">
        <v>705200</v>
      </c>
      <c r="M83" s="12">
        <v>1153238.6599999999</v>
      </c>
      <c r="N83" s="12">
        <v>999800</v>
      </c>
      <c r="O83" s="12">
        <v>994037.18</v>
      </c>
      <c r="P83" s="12">
        <v>1200000</v>
      </c>
      <c r="Q83" s="12">
        <v>461900</v>
      </c>
      <c r="R83" s="12">
        <v>644300</v>
      </c>
      <c r="S83" s="12">
        <v>600000</v>
      </c>
      <c r="T83" s="12">
        <v>0</v>
      </c>
    </row>
    <row r="85" spans="1:20" ht="21" x14ac:dyDescent="0.35">
      <c r="A85" s="6"/>
      <c r="B85" s="6"/>
      <c r="C85" s="6"/>
      <c r="D85" s="7" t="s">
        <v>123</v>
      </c>
      <c r="E85" s="7">
        <f t="shared" ref="E85:T85" si="9">COUNTIF(E46:E83,0)</f>
        <v>0</v>
      </c>
      <c r="F85" s="7">
        <f t="shared" si="9"/>
        <v>3</v>
      </c>
      <c r="G85" s="7">
        <f t="shared" si="9"/>
        <v>1</v>
      </c>
      <c r="H85" s="7">
        <f t="shared" si="9"/>
        <v>2</v>
      </c>
      <c r="I85" s="7">
        <f t="shared" si="9"/>
        <v>1</v>
      </c>
      <c r="J85" s="7">
        <f t="shared" si="9"/>
        <v>7</v>
      </c>
      <c r="K85" s="7">
        <f t="shared" si="9"/>
        <v>5</v>
      </c>
      <c r="L85" s="7">
        <f t="shared" si="9"/>
        <v>2</v>
      </c>
      <c r="M85" s="7">
        <f t="shared" si="9"/>
        <v>3</v>
      </c>
      <c r="N85" s="7">
        <f t="shared" si="9"/>
        <v>3</v>
      </c>
      <c r="O85" s="7">
        <f t="shared" si="9"/>
        <v>3</v>
      </c>
      <c r="P85" s="7">
        <f t="shared" si="9"/>
        <v>1</v>
      </c>
      <c r="Q85" s="7">
        <f t="shared" si="9"/>
        <v>8</v>
      </c>
      <c r="R85" s="7">
        <f t="shared" si="9"/>
        <v>9</v>
      </c>
      <c r="S85" s="7">
        <f t="shared" si="9"/>
        <v>4</v>
      </c>
      <c r="T85" s="7">
        <f t="shared" si="9"/>
        <v>4</v>
      </c>
    </row>
    <row r="86" spans="1:20" ht="21" x14ac:dyDescent="0.35">
      <c r="A86" s="6"/>
      <c r="B86" s="6"/>
      <c r="C86" s="6"/>
      <c r="D86" s="7"/>
      <c r="E86" s="7" t="str">
        <f t="shared" ref="E86:T86" si="10">IF(E85=0,"ครบ","ขาด")</f>
        <v>ครบ</v>
      </c>
      <c r="F86" s="7" t="str">
        <f t="shared" si="10"/>
        <v>ขาด</v>
      </c>
      <c r="G86" s="7" t="str">
        <f t="shared" si="10"/>
        <v>ขาด</v>
      </c>
      <c r="H86" s="7" t="str">
        <f t="shared" si="10"/>
        <v>ขาด</v>
      </c>
      <c r="I86" s="7" t="str">
        <f t="shared" si="10"/>
        <v>ขาด</v>
      </c>
      <c r="J86" s="7" t="str">
        <f t="shared" si="10"/>
        <v>ขาด</v>
      </c>
      <c r="K86" s="7" t="str">
        <f t="shared" si="10"/>
        <v>ขาด</v>
      </c>
      <c r="L86" s="7" t="str">
        <f t="shared" si="10"/>
        <v>ขาด</v>
      </c>
      <c r="M86" s="7" t="str">
        <f t="shared" si="10"/>
        <v>ขาด</v>
      </c>
      <c r="N86" s="7" t="str">
        <f t="shared" si="10"/>
        <v>ขาด</v>
      </c>
      <c r="O86" s="7" t="str">
        <f t="shared" si="10"/>
        <v>ขาด</v>
      </c>
      <c r="P86" s="7" t="str">
        <f t="shared" si="10"/>
        <v>ขาด</v>
      </c>
      <c r="Q86" s="7" t="str">
        <f t="shared" si="10"/>
        <v>ขาด</v>
      </c>
      <c r="R86" s="7" t="str">
        <f t="shared" si="10"/>
        <v>ขาด</v>
      </c>
      <c r="S86" s="7" t="str">
        <f t="shared" si="10"/>
        <v>ขาด</v>
      </c>
      <c r="T86" s="7" t="str">
        <f t="shared" si="10"/>
        <v>ขาด</v>
      </c>
    </row>
    <row r="87" spans="1:20" x14ac:dyDescent="0.3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21" x14ac:dyDescent="0.35">
      <c r="A88" s="6"/>
      <c r="B88" s="6"/>
      <c r="C88" s="6"/>
      <c r="D88" s="9" t="s">
        <v>124</v>
      </c>
      <c r="E88" s="10">
        <f t="shared" ref="E88:T88" si="11">COUNTIF(E46:E76,0)</f>
        <v>0</v>
      </c>
      <c r="F88" s="10">
        <f t="shared" si="11"/>
        <v>1</v>
      </c>
      <c r="G88" s="10">
        <f t="shared" si="11"/>
        <v>1</v>
      </c>
      <c r="H88" s="10">
        <f t="shared" si="11"/>
        <v>1</v>
      </c>
      <c r="I88" s="10">
        <f t="shared" si="11"/>
        <v>0</v>
      </c>
      <c r="J88" s="10">
        <f t="shared" si="11"/>
        <v>5</v>
      </c>
      <c r="K88" s="10">
        <f t="shared" si="11"/>
        <v>4</v>
      </c>
      <c r="L88" s="10">
        <f t="shared" si="11"/>
        <v>0</v>
      </c>
      <c r="M88" s="10">
        <f t="shared" si="11"/>
        <v>2</v>
      </c>
      <c r="N88" s="10">
        <f t="shared" si="11"/>
        <v>1</v>
      </c>
      <c r="O88" s="10">
        <f t="shared" si="11"/>
        <v>2</v>
      </c>
      <c r="P88" s="10">
        <f t="shared" si="11"/>
        <v>1</v>
      </c>
      <c r="Q88" s="10">
        <f t="shared" si="11"/>
        <v>5</v>
      </c>
      <c r="R88" s="10">
        <f t="shared" si="11"/>
        <v>5</v>
      </c>
      <c r="S88" s="10">
        <f t="shared" si="11"/>
        <v>2</v>
      </c>
      <c r="T88" s="10">
        <f t="shared" si="11"/>
        <v>2</v>
      </c>
    </row>
    <row r="89" spans="1:20" ht="21" x14ac:dyDescent="0.35">
      <c r="A89" s="6"/>
      <c r="B89" s="6"/>
      <c r="C89" s="6"/>
      <c r="D89" s="10" t="s">
        <v>125</v>
      </c>
      <c r="E89" s="19">
        <f t="shared" ref="E89:T89" si="12">E45+E88</f>
        <v>0</v>
      </c>
      <c r="F89" s="19">
        <f t="shared" si="12"/>
        <v>1</v>
      </c>
      <c r="G89" s="19">
        <f t="shared" si="12"/>
        <v>1</v>
      </c>
      <c r="H89" s="19">
        <f t="shared" si="12"/>
        <v>1</v>
      </c>
      <c r="I89" s="19">
        <f t="shared" si="12"/>
        <v>0</v>
      </c>
      <c r="J89" s="19">
        <f t="shared" si="12"/>
        <v>5</v>
      </c>
      <c r="K89" s="19">
        <f t="shared" si="12"/>
        <v>4</v>
      </c>
      <c r="L89" s="19">
        <f t="shared" si="12"/>
        <v>0</v>
      </c>
      <c r="M89" s="19">
        <f t="shared" si="12"/>
        <v>2</v>
      </c>
      <c r="N89" s="19">
        <f t="shared" si="12"/>
        <v>1</v>
      </c>
      <c r="O89" s="19">
        <f t="shared" si="12"/>
        <v>2</v>
      </c>
      <c r="P89" s="19">
        <f t="shared" si="12"/>
        <v>1</v>
      </c>
      <c r="Q89" s="19">
        <f t="shared" si="12"/>
        <v>5</v>
      </c>
      <c r="R89" s="19">
        <f t="shared" si="12"/>
        <v>6</v>
      </c>
      <c r="S89" s="19">
        <f t="shared" si="12"/>
        <v>3</v>
      </c>
      <c r="T89" s="19">
        <f t="shared" si="12"/>
        <v>3</v>
      </c>
    </row>
    <row r="90" spans="1:20" ht="21" x14ac:dyDescent="0.35">
      <c r="A90" s="6"/>
      <c r="B90" s="6"/>
      <c r="C90" s="6"/>
      <c r="D90" s="10"/>
      <c r="E90" s="10" t="str">
        <f t="shared" ref="E90:T90" si="13">IF(E89=0,"ครบ","ขาด")</f>
        <v>ครบ</v>
      </c>
      <c r="F90" s="10" t="str">
        <f t="shared" si="13"/>
        <v>ขาด</v>
      </c>
      <c r="G90" s="10" t="str">
        <f t="shared" si="13"/>
        <v>ขาด</v>
      </c>
      <c r="H90" s="10" t="str">
        <f t="shared" si="13"/>
        <v>ขาด</v>
      </c>
      <c r="I90" s="10" t="str">
        <f t="shared" si="13"/>
        <v>ครบ</v>
      </c>
      <c r="J90" s="10" t="str">
        <f t="shared" si="13"/>
        <v>ขาด</v>
      </c>
      <c r="K90" s="10" t="str">
        <f t="shared" si="13"/>
        <v>ขาด</v>
      </c>
      <c r="L90" s="10" t="str">
        <f t="shared" si="13"/>
        <v>ครบ</v>
      </c>
      <c r="M90" s="10" t="str">
        <f t="shared" si="13"/>
        <v>ขาด</v>
      </c>
      <c r="N90" s="10" t="str">
        <f t="shared" si="13"/>
        <v>ขาด</v>
      </c>
      <c r="O90" s="10" t="str">
        <f t="shared" si="13"/>
        <v>ขาด</v>
      </c>
      <c r="P90" s="10" t="str">
        <f t="shared" si="13"/>
        <v>ขาด</v>
      </c>
      <c r="Q90" s="10" t="str">
        <f t="shared" si="13"/>
        <v>ขาด</v>
      </c>
      <c r="R90" s="10" t="str">
        <f t="shared" si="13"/>
        <v>ขาด</v>
      </c>
      <c r="S90" s="10" t="str">
        <f t="shared" si="13"/>
        <v>ขาด</v>
      </c>
      <c r="T90" s="10" t="str">
        <f t="shared" si="13"/>
        <v>ขาด</v>
      </c>
    </row>
    <row r="91" spans="1:20" ht="21" x14ac:dyDescent="0.35">
      <c r="D91" s="11"/>
      <c r="E91" s="10" t="str">
        <f t="shared" ref="E91:T91" si="14">IF(E89=0,"/","X")</f>
        <v>/</v>
      </c>
      <c r="F91" s="10" t="str">
        <f t="shared" si="14"/>
        <v>X</v>
      </c>
      <c r="G91" s="10" t="str">
        <f t="shared" si="14"/>
        <v>X</v>
      </c>
      <c r="H91" s="10" t="str">
        <f t="shared" si="14"/>
        <v>X</v>
      </c>
      <c r="I91" s="10" t="str">
        <f t="shared" si="14"/>
        <v>/</v>
      </c>
      <c r="J91" s="10" t="str">
        <f t="shared" si="14"/>
        <v>X</v>
      </c>
      <c r="K91" s="10" t="str">
        <f t="shared" si="14"/>
        <v>X</v>
      </c>
      <c r="L91" s="10" t="str">
        <f t="shared" si="14"/>
        <v>/</v>
      </c>
      <c r="M91" s="10" t="str">
        <f t="shared" si="14"/>
        <v>X</v>
      </c>
      <c r="N91" s="10" t="str">
        <f t="shared" si="14"/>
        <v>X</v>
      </c>
      <c r="O91" s="10" t="str">
        <f t="shared" si="14"/>
        <v>X</v>
      </c>
      <c r="P91" s="10" t="str">
        <f t="shared" si="14"/>
        <v>X</v>
      </c>
      <c r="Q91" s="10" t="str">
        <f t="shared" si="14"/>
        <v>X</v>
      </c>
      <c r="R91" s="10" t="str">
        <f t="shared" si="14"/>
        <v>X</v>
      </c>
      <c r="S91" s="10" t="str">
        <f t="shared" si="14"/>
        <v>X</v>
      </c>
      <c r="T91" s="10" t="str">
        <f t="shared" si="14"/>
        <v>X</v>
      </c>
    </row>
    <row r="92" spans="1:20" x14ac:dyDescent="0.3">
      <c r="E92" s="1">
        <v>0</v>
      </c>
      <c r="F92" s="1">
        <v>3</v>
      </c>
      <c r="G92" s="1">
        <v>1</v>
      </c>
      <c r="H92" s="1">
        <v>2</v>
      </c>
      <c r="I92" s="1">
        <v>1</v>
      </c>
      <c r="J92" s="1">
        <v>7</v>
      </c>
      <c r="K92" s="1">
        <v>5</v>
      </c>
      <c r="L92" s="1">
        <v>2</v>
      </c>
      <c r="M92" s="1">
        <v>3</v>
      </c>
      <c r="N92" s="1">
        <v>3</v>
      </c>
      <c r="O92" s="1">
        <v>3</v>
      </c>
      <c r="P92" s="1">
        <v>1</v>
      </c>
      <c r="Q92" s="1">
        <v>8</v>
      </c>
      <c r="R92" s="1">
        <v>9</v>
      </c>
      <c r="S92" s="1">
        <v>4</v>
      </c>
      <c r="T92" s="1">
        <v>4</v>
      </c>
    </row>
    <row r="93" spans="1:20" x14ac:dyDescent="0.3">
      <c r="E93" s="1" t="s">
        <v>159</v>
      </c>
      <c r="F93" s="1" t="s">
        <v>160</v>
      </c>
      <c r="G93" s="1" t="s">
        <v>160</v>
      </c>
      <c r="H93" s="1" t="s">
        <v>160</v>
      </c>
      <c r="I93" s="1" t="s">
        <v>160</v>
      </c>
      <c r="J93" s="1" t="s">
        <v>160</v>
      </c>
      <c r="K93" s="1" t="s">
        <v>160</v>
      </c>
      <c r="L93" s="1" t="s">
        <v>160</v>
      </c>
      <c r="M93" s="1" t="s">
        <v>160</v>
      </c>
      <c r="N93" s="1" t="s">
        <v>160</v>
      </c>
      <c r="O93" s="1" t="s">
        <v>160</v>
      </c>
      <c r="P93" s="1" t="s">
        <v>160</v>
      </c>
      <c r="Q93" s="1" t="s">
        <v>160</v>
      </c>
      <c r="R93" s="1" t="s">
        <v>160</v>
      </c>
      <c r="S93" s="1" t="s">
        <v>160</v>
      </c>
      <c r="T93" s="1" t="s">
        <v>160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43" workbookViewId="0">
      <selection activeCell="D7" sqref="D7"/>
    </sheetView>
  </sheetViews>
  <sheetFormatPr defaultRowHeight="14.25" x14ac:dyDescent="0.2"/>
  <cols>
    <col min="1" max="1" width="7.625" style="45" customWidth="1"/>
    <col min="2" max="2" width="37.5" customWidth="1"/>
    <col min="3" max="3" width="7.125" style="44" hidden="1" customWidth="1"/>
    <col min="4" max="4" width="42.25" customWidth="1"/>
  </cols>
  <sheetData>
    <row r="1" spans="1:5" ht="21" x14ac:dyDescent="0.35">
      <c r="A1" s="20" t="s">
        <v>161</v>
      </c>
      <c r="B1" s="20"/>
      <c r="C1" s="20"/>
      <c r="D1" s="20"/>
      <c r="E1" s="21"/>
    </row>
    <row r="2" spans="1:5" ht="21" x14ac:dyDescent="0.2">
      <c r="A2" s="22" t="s">
        <v>0</v>
      </c>
      <c r="B2" s="22" t="s">
        <v>1</v>
      </c>
      <c r="C2" s="23" t="s">
        <v>2</v>
      </c>
      <c r="D2" s="22" t="s">
        <v>3</v>
      </c>
      <c r="E2" s="21"/>
    </row>
    <row r="3" spans="1:5" ht="39" customHeight="1" x14ac:dyDescent="0.35">
      <c r="A3" s="24">
        <v>1</v>
      </c>
      <c r="B3" s="25" t="s">
        <v>4</v>
      </c>
      <c r="C3" s="26" t="s">
        <v>5</v>
      </c>
      <c r="D3" s="27" t="s">
        <v>6</v>
      </c>
      <c r="E3" s="21"/>
    </row>
    <row r="4" spans="1:5" ht="21" x14ac:dyDescent="0.35">
      <c r="A4" s="28"/>
      <c r="B4" s="29"/>
      <c r="C4" s="26" t="s">
        <v>7</v>
      </c>
      <c r="D4" s="27" t="s">
        <v>8</v>
      </c>
      <c r="E4" s="21"/>
    </row>
    <row r="5" spans="1:5" ht="21" x14ac:dyDescent="0.35">
      <c r="A5" s="26"/>
      <c r="B5" s="30"/>
      <c r="C5" s="26" t="s">
        <v>9</v>
      </c>
      <c r="D5" s="30" t="s">
        <v>10</v>
      </c>
      <c r="E5" s="21"/>
    </row>
    <row r="6" spans="1:5" ht="21" x14ac:dyDescent="0.35">
      <c r="A6" s="26"/>
      <c r="B6" s="30"/>
      <c r="C6" s="26" t="s">
        <v>11</v>
      </c>
      <c r="D6" s="30" t="s">
        <v>12</v>
      </c>
      <c r="E6" s="21"/>
    </row>
    <row r="7" spans="1:5" ht="21" x14ac:dyDescent="0.35">
      <c r="A7" s="26"/>
      <c r="B7" s="30"/>
      <c r="C7" s="26" t="s">
        <v>13</v>
      </c>
      <c r="D7" s="27" t="s">
        <v>14</v>
      </c>
      <c r="E7" s="21"/>
    </row>
    <row r="8" spans="1:5" ht="21" x14ac:dyDescent="0.35">
      <c r="A8" s="26"/>
      <c r="B8" s="30"/>
      <c r="C8" s="26" t="s">
        <v>15</v>
      </c>
      <c r="D8" s="27" t="s">
        <v>16</v>
      </c>
      <c r="E8" s="21"/>
    </row>
    <row r="9" spans="1:5" ht="21" x14ac:dyDescent="0.35">
      <c r="A9" s="26"/>
      <c r="B9" s="30"/>
      <c r="C9" s="26" t="s">
        <v>17</v>
      </c>
      <c r="D9" s="27" t="s">
        <v>18</v>
      </c>
      <c r="E9" s="21"/>
    </row>
    <row r="10" spans="1:5" ht="21" x14ac:dyDescent="0.35">
      <c r="A10" s="26"/>
      <c r="B10" s="30"/>
      <c r="C10" s="26" t="s">
        <v>19</v>
      </c>
      <c r="D10" s="30" t="s">
        <v>20</v>
      </c>
      <c r="E10" s="21"/>
    </row>
    <row r="11" spans="1:5" ht="21" x14ac:dyDescent="0.35">
      <c r="A11" s="26"/>
      <c r="B11" s="30"/>
      <c r="C11" s="26" t="s">
        <v>21</v>
      </c>
      <c r="D11" s="30" t="s">
        <v>22</v>
      </c>
      <c r="E11" s="21"/>
    </row>
    <row r="12" spans="1:5" ht="21" x14ac:dyDescent="0.35">
      <c r="A12" s="26"/>
      <c r="B12" s="30"/>
      <c r="C12" s="26" t="s">
        <v>23</v>
      </c>
      <c r="D12" s="27" t="s">
        <v>24</v>
      </c>
      <c r="E12" s="21"/>
    </row>
    <row r="13" spans="1:5" ht="21" x14ac:dyDescent="0.35">
      <c r="A13" s="26"/>
      <c r="B13" s="30"/>
      <c r="C13" s="26" t="s">
        <v>25</v>
      </c>
      <c r="D13" s="30" t="s">
        <v>26</v>
      </c>
      <c r="E13" s="21"/>
    </row>
    <row r="14" spans="1:5" ht="21" x14ac:dyDescent="0.35">
      <c r="A14" s="26"/>
      <c r="B14" s="30"/>
      <c r="C14" s="26" t="s">
        <v>27</v>
      </c>
      <c r="D14" s="27" t="s">
        <v>28</v>
      </c>
      <c r="E14" s="21"/>
    </row>
    <row r="15" spans="1:5" ht="21" hidden="1" x14ac:dyDescent="0.35">
      <c r="A15" s="26"/>
      <c r="B15" s="30"/>
      <c r="C15" s="31" t="s">
        <v>29</v>
      </c>
      <c r="D15" s="32" t="s">
        <v>30</v>
      </c>
      <c r="E15" s="21"/>
    </row>
    <row r="16" spans="1:5" ht="21" x14ac:dyDescent="0.35">
      <c r="A16" s="26"/>
      <c r="B16" s="30"/>
      <c r="C16" s="26" t="s">
        <v>31</v>
      </c>
      <c r="D16" s="27" t="s">
        <v>32</v>
      </c>
      <c r="E16" s="21"/>
    </row>
    <row r="17" spans="1:5" ht="21" x14ac:dyDescent="0.35">
      <c r="A17" s="26"/>
      <c r="B17" s="30"/>
      <c r="C17" s="26" t="s">
        <v>33</v>
      </c>
      <c r="D17" s="27" t="s">
        <v>34</v>
      </c>
      <c r="E17" s="21"/>
    </row>
    <row r="18" spans="1:5" ht="21" x14ac:dyDescent="0.35">
      <c r="A18" s="26"/>
      <c r="B18" s="30"/>
      <c r="C18" s="26" t="s">
        <v>35</v>
      </c>
      <c r="D18" s="27" t="s">
        <v>36</v>
      </c>
      <c r="E18" s="21"/>
    </row>
    <row r="19" spans="1:5" ht="21" x14ac:dyDescent="0.35">
      <c r="A19" s="26"/>
      <c r="B19" s="30"/>
      <c r="C19" s="26" t="s">
        <v>37</v>
      </c>
      <c r="D19" s="27" t="s">
        <v>38</v>
      </c>
      <c r="E19" s="21"/>
    </row>
    <row r="20" spans="1:5" ht="21" x14ac:dyDescent="0.35">
      <c r="A20" s="26"/>
      <c r="B20" s="30"/>
      <c r="C20" s="26" t="s">
        <v>39</v>
      </c>
      <c r="D20" s="27" t="s">
        <v>40</v>
      </c>
      <c r="E20" s="21"/>
    </row>
    <row r="21" spans="1:5" ht="21" x14ac:dyDescent="0.35">
      <c r="A21" s="26"/>
      <c r="B21" s="30"/>
      <c r="C21" s="26" t="s">
        <v>41</v>
      </c>
      <c r="D21" s="27" t="s">
        <v>42</v>
      </c>
      <c r="E21" s="21"/>
    </row>
    <row r="22" spans="1:5" ht="21" x14ac:dyDescent="0.35">
      <c r="A22" s="26"/>
      <c r="B22" s="30"/>
      <c r="C22" s="26" t="s">
        <v>43</v>
      </c>
      <c r="D22" s="27" t="s">
        <v>44</v>
      </c>
      <c r="E22" s="21"/>
    </row>
    <row r="23" spans="1:5" ht="21" x14ac:dyDescent="0.35">
      <c r="A23" s="26"/>
      <c r="B23" s="30"/>
      <c r="C23" s="26" t="s">
        <v>45</v>
      </c>
      <c r="D23" s="27" t="s">
        <v>46</v>
      </c>
      <c r="E23" s="21"/>
    </row>
    <row r="24" spans="1:5" ht="21" x14ac:dyDescent="0.35">
      <c r="A24" s="26"/>
      <c r="B24" s="30"/>
      <c r="C24" s="26" t="s">
        <v>47</v>
      </c>
      <c r="D24" s="27" t="s">
        <v>48</v>
      </c>
      <c r="E24" s="21"/>
    </row>
    <row r="25" spans="1:5" ht="21" x14ac:dyDescent="0.35">
      <c r="A25" s="26"/>
      <c r="B25" s="30"/>
      <c r="C25" s="26" t="s">
        <v>49</v>
      </c>
      <c r="D25" s="27" t="s">
        <v>50</v>
      </c>
      <c r="E25" s="21"/>
    </row>
    <row r="26" spans="1:5" ht="21" x14ac:dyDescent="0.35">
      <c r="A26" s="26"/>
      <c r="B26" s="30"/>
      <c r="C26" s="26" t="s">
        <v>51</v>
      </c>
      <c r="D26" s="27" t="s">
        <v>52</v>
      </c>
      <c r="E26" s="21"/>
    </row>
    <row r="27" spans="1:5" ht="21" x14ac:dyDescent="0.35">
      <c r="A27" s="26"/>
      <c r="B27" s="30"/>
      <c r="C27" s="26" t="s">
        <v>53</v>
      </c>
      <c r="D27" s="27" t="s">
        <v>54</v>
      </c>
      <c r="E27" s="21"/>
    </row>
    <row r="28" spans="1:5" ht="21" x14ac:dyDescent="0.35">
      <c r="A28" s="26"/>
      <c r="B28" s="30"/>
      <c r="C28" s="26" t="s">
        <v>55</v>
      </c>
      <c r="D28" s="27" t="s">
        <v>56</v>
      </c>
      <c r="E28" s="21"/>
    </row>
    <row r="29" spans="1:5" ht="21" x14ac:dyDescent="0.35">
      <c r="A29" s="26"/>
      <c r="B29" s="30"/>
      <c r="C29" s="26" t="s">
        <v>57</v>
      </c>
      <c r="D29" s="30" t="s">
        <v>58</v>
      </c>
      <c r="E29" s="21"/>
    </row>
    <row r="30" spans="1:5" ht="21" hidden="1" x14ac:dyDescent="0.35">
      <c r="A30" s="26"/>
      <c r="B30" s="30"/>
      <c r="C30" s="33" t="s">
        <v>59</v>
      </c>
      <c r="D30" s="34" t="s">
        <v>60</v>
      </c>
      <c r="E30" s="21"/>
    </row>
    <row r="31" spans="1:5" ht="21" hidden="1" x14ac:dyDescent="0.35">
      <c r="A31" s="26"/>
      <c r="B31" s="30"/>
      <c r="C31" s="33" t="s">
        <v>61</v>
      </c>
      <c r="D31" s="34" t="s">
        <v>62</v>
      </c>
      <c r="E31" s="21"/>
    </row>
    <row r="32" spans="1:5" ht="21" hidden="1" x14ac:dyDescent="0.35">
      <c r="A32" s="26"/>
      <c r="B32" s="30"/>
      <c r="C32" s="33" t="s">
        <v>63</v>
      </c>
      <c r="D32" s="34" t="s">
        <v>64</v>
      </c>
      <c r="E32" s="21"/>
    </row>
    <row r="33" spans="1:5" ht="21" hidden="1" x14ac:dyDescent="0.35">
      <c r="A33" s="26"/>
      <c r="B33" s="30"/>
      <c r="C33" s="33" t="s">
        <v>65</v>
      </c>
      <c r="D33" s="34" t="s">
        <v>66</v>
      </c>
      <c r="E33" s="21"/>
    </row>
    <row r="34" spans="1:5" ht="21" hidden="1" x14ac:dyDescent="0.35">
      <c r="A34" s="26"/>
      <c r="B34" s="30"/>
      <c r="C34" s="30" t="s">
        <v>67</v>
      </c>
      <c r="D34" s="29" t="s">
        <v>68</v>
      </c>
      <c r="E34" s="21"/>
    </row>
    <row r="35" spans="1:5" ht="21" hidden="1" x14ac:dyDescent="0.35">
      <c r="A35" s="26"/>
      <c r="B35" s="30"/>
      <c r="C35" s="30" t="s">
        <v>69</v>
      </c>
      <c r="D35" s="29" t="s">
        <v>70</v>
      </c>
      <c r="E35" s="21"/>
    </row>
    <row r="36" spans="1:5" ht="21" hidden="1" x14ac:dyDescent="0.35">
      <c r="A36" s="26"/>
      <c r="B36" s="35"/>
      <c r="C36" s="30"/>
      <c r="D36" s="36" t="s">
        <v>71</v>
      </c>
      <c r="E36" s="21"/>
    </row>
    <row r="37" spans="1:5" ht="21" hidden="1" x14ac:dyDescent="0.35">
      <c r="A37" s="26"/>
      <c r="B37" s="30"/>
      <c r="C37" s="30" t="s">
        <v>72</v>
      </c>
      <c r="D37" s="29" t="s">
        <v>73</v>
      </c>
      <c r="E37" s="21"/>
    </row>
    <row r="38" spans="1:5" ht="21" hidden="1" x14ac:dyDescent="0.35">
      <c r="A38" s="26"/>
      <c r="B38" s="35"/>
      <c r="C38" s="30" t="s">
        <v>74</v>
      </c>
      <c r="D38" s="29" t="s">
        <v>75</v>
      </c>
      <c r="E38" s="21"/>
    </row>
    <row r="39" spans="1:5" ht="21" hidden="1" x14ac:dyDescent="0.35">
      <c r="A39" s="26"/>
      <c r="B39" s="35"/>
      <c r="C39" s="30" t="s">
        <v>76</v>
      </c>
      <c r="D39" s="29" t="s">
        <v>77</v>
      </c>
      <c r="E39" s="21"/>
    </row>
    <row r="40" spans="1:5" ht="42" x14ac:dyDescent="0.35">
      <c r="A40" s="37">
        <v>2</v>
      </c>
      <c r="B40" s="35" t="s">
        <v>79</v>
      </c>
      <c r="C40" s="30"/>
      <c r="D40" s="27" t="s">
        <v>80</v>
      </c>
      <c r="E40" s="21"/>
    </row>
    <row r="41" spans="1:5" ht="21" x14ac:dyDescent="0.35">
      <c r="A41" s="26"/>
      <c r="B41" s="35"/>
      <c r="C41" s="30"/>
      <c r="D41" s="27" t="s">
        <v>81</v>
      </c>
      <c r="E41" s="21"/>
    </row>
    <row r="42" spans="1:5" ht="21" x14ac:dyDescent="0.35">
      <c r="A42" s="26"/>
      <c r="B42" s="35"/>
      <c r="C42" s="30"/>
      <c r="D42" s="27" t="s">
        <v>82</v>
      </c>
      <c r="E42" s="21"/>
    </row>
    <row r="43" spans="1:5" ht="21" x14ac:dyDescent="0.35">
      <c r="A43" s="26">
        <v>3</v>
      </c>
      <c r="B43" s="35" t="s">
        <v>83</v>
      </c>
      <c r="C43" s="30"/>
      <c r="D43" s="27" t="s">
        <v>84</v>
      </c>
      <c r="E43" s="21"/>
    </row>
    <row r="44" spans="1:5" ht="21" x14ac:dyDescent="0.35">
      <c r="A44" s="26"/>
      <c r="B44" s="35"/>
      <c r="C44" s="30"/>
      <c r="D44" s="30" t="s">
        <v>85</v>
      </c>
      <c r="E44" s="21"/>
    </row>
    <row r="45" spans="1:5" ht="21" x14ac:dyDescent="0.35">
      <c r="A45" s="26"/>
      <c r="B45" s="35"/>
      <c r="C45" s="30"/>
      <c r="D45" s="27" t="s">
        <v>86</v>
      </c>
      <c r="E45" s="21"/>
    </row>
    <row r="46" spans="1:5" ht="21" x14ac:dyDescent="0.35">
      <c r="A46" s="26"/>
      <c r="B46" s="35"/>
      <c r="C46" s="30"/>
      <c r="D46" s="30" t="s">
        <v>87</v>
      </c>
      <c r="E46" s="21"/>
    </row>
    <row r="47" spans="1:5" ht="21" x14ac:dyDescent="0.35">
      <c r="A47" s="26"/>
      <c r="B47" s="35"/>
      <c r="C47" s="30"/>
      <c r="D47" s="30" t="s">
        <v>88</v>
      </c>
      <c r="E47" s="21"/>
    </row>
    <row r="48" spans="1:5" ht="21" x14ac:dyDescent="0.35">
      <c r="A48" s="26"/>
      <c r="B48" s="35"/>
      <c r="C48" s="30"/>
      <c r="D48" s="27" t="s">
        <v>89</v>
      </c>
      <c r="E48" s="21"/>
    </row>
    <row r="49" spans="1:5" ht="21" x14ac:dyDescent="0.35">
      <c r="A49" s="26"/>
      <c r="B49" s="35"/>
      <c r="C49" s="30"/>
      <c r="D49" s="27" t="s">
        <v>90</v>
      </c>
      <c r="E49" s="21"/>
    </row>
    <row r="50" spans="1:5" ht="21" x14ac:dyDescent="0.35">
      <c r="A50" s="26"/>
      <c r="B50" s="35"/>
      <c r="C50" s="30"/>
      <c r="D50" s="27" t="s">
        <v>91</v>
      </c>
      <c r="E50" s="21"/>
    </row>
    <row r="51" spans="1:5" ht="21" x14ac:dyDescent="0.35">
      <c r="A51" s="26"/>
      <c r="B51" s="35"/>
      <c r="C51" s="30"/>
      <c r="D51" s="27" t="s">
        <v>92</v>
      </c>
      <c r="E51" s="21"/>
    </row>
    <row r="52" spans="1:5" ht="21" x14ac:dyDescent="0.35">
      <c r="A52" s="26"/>
      <c r="B52" s="35"/>
      <c r="C52" s="30"/>
      <c r="D52" s="30" t="s">
        <v>93</v>
      </c>
      <c r="E52" s="21"/>
    </row>
    <row r="53" spans="1:5" ht="21" x14ac:dyDescent="0.35">
      <c r="A53" s="26"/>
      <c r="B53" s="35"/>
      <c r="C53" s="30"/>
      <c r="D53" s="30" t="s">
        <v>94</v>
      </c>
      <c r="E53" s="21"/>
    </row>
    <row r="54" spans="1:5" ht="21" x14ac:dyDescent="0.35">
      <c r="A54" s="26">
        <v>4</v>
      </c>
      <c r="B54" s="35" t="s">
        <v>95</v>
      </c>
      <c r="C54" s="30"/>
      <c r="D54" s="27" t="s">
        <v>96</v>
      </c>
      <c r="E54" s="21"/>
    </row>
    <row r="55" spans="1:5" ht="21" x14ac:dyDescent="0.35">
      <c r="A55" s="26"/>
      <c r="B55" s="35"/>
      <c r="C55" s="30"/>
      <c r="D55" s="27" t="s">
        <v>97</v>
      </c>
      <c r="E55" s="21"/>
    </row>
    <row r="56" spans="1:5" ht="21" x14ac:dyDescent="0.35">
      <c r="A56" s="26"/>
      <c r="B56" s="35"/>
      <c r="C56" s="30"/>
      <c r="D56" s="27" t="s">
        <v>98</v>
      </c>
      <c r="E56" s="21"/>
    </row>
    <row r="57" spans="1:5" ht="21" x14ac:dyDescent="0.35">
      <c r="A57" s="26"/>
      <c r="B57" s="35"/>
      <c r="C57" s="30"/>
      <c r="D57" s="27" t="s">
        <v>99</v>
      </c>
      <c r="E57" s="21"/>
    </row>
    <row r="58" spans="1:5" ht="21" x14ac:dyDescent="0.35">
      <c r="A58" s="26"/>
      <c r="B58" s="35"/>
      <c r="C58" s="30"/>
      <c r="D58" s="27" t="s">
        <v>100</v>
      </c>
      <c r="E58" s="21"/>
    </row>
    <row r="59" spans="1:5" ht="21" x14ac:dyDescent="0.35">
      <c r="A59" s="26"/>
      <c r="B59" s="35"/>
      <c r="C59" s="30"/>
      <c r="D59" s="30" t="s">
        <v>101</v>
      </c>
      <c r="E59" s="21"/>
    </row>
    <row r="60" spans="1:5" ht="21" x14ac:dyDescent="0.35">
      <c r="A60" s="26"/>
      <c r="B60" s="35"/>
      <c r="C60" s="30"/>
      <c r="D60" s="30" t="s">
        <v>102</v>
      </c>
      <c r="E60" s="21"/>
    </row>
    <row r="61" spans="1:5" ht="21" x14ac:dyDescent="0.35">
      <c r="A61" s="26"/>
      <c r="B61" s="35"/>
      <c r="C61" s="30"/>
      <c r="D61" s="30" t="s">
        <v>103</v>
      </c>
      <c r="E61" s="21"/>
    </row>
    <row r="62" spans="1:5" ht="21" x14ac:dyDescent="0.35">
      <c r="A62" s="26"/>
      <c r="B62" s="35"/>
      <c r="C62" s="30"/>
      <c r="D62" s="30" t="s">
        <v>104</v>
      </c>
      <c r="E62" s="21"/>
    </row>
    <row r="63" spans="1:5" ht="21" x14ac:dyDescent="0.35">
      <c r="A63" s="26">
        <v>5</v>
      </c>
      <c r="B63" s="35" t="s">
        <v>105</v>
      </c>
      <c r="C63" s="30"/>
      <c r="D63" s="27" t="s">
        <v>106</v>
      </c>
      <c r="E63" s="21"/>
    </row>
    <row r="64" spans="1:5" ht="21" x14ac:dyDescent="0.35">
      <c r="A64" s="26"/>
      <c r="B64" s="35"/>
      <c r="C64" s="30"/>
      <c r="D64" s="27" t="s">
        <v>107</v>
      </c>
      <c r="E64" s="21"/>
    </row>
    <row r="65" spans="1:5" ht="21" x14ac:dyDescent="0.35">
      <c r="A65" s="26"/>
      <c r="B65" s="35"/>
      <c r="C65" s="30"/>
      <c r="D65" s="27" t="s">
        <v>108</v>
      </c>
      <c r="E65" s="21"/>
    </row>
    <row r="66" spans="1:5" ht="21" x14ac:dyDescent="0.35">
      <c r="A66" s="26"/>
      <c r="B66" s="35"/>
      <c r="C66" s="30"/>
      <c r="D66" s="27" t="s">
        <v>109</v>
      </c>
      <c r="E66" s="21"/>
    </row>
    <row r="67" spans="1:5" ht="21" x14ac:dyDescent="0.35">
      <c r="A67" s="26"/>
      <c r="B67" s="35"/>
      <c r="C67" s="30"/>
      <c r="D67" s="30" t="s">
        <v>110</v>
      </c>
      <c r="E67" s="21"/>
    </row>
    <row r="68" spans="1:5" ht="21" x14ac:dyDescent="0.35">
      <c r="A68" s="26"/>
      <c r="B68" s="35"/>
      <c r="C68" s="30"/>
      <c r="D68" s="30" t="s">
        <v>111</v>
      </c>
      <c r="E68" s="21"/>
    </row>
    <row r="69" spans="1:5" ht="21" x14ac:dyDescent="0.35">
      <c r="A69" s="26"/>
      <c r="B69" s="35"/>
      <c r="C69" s="30"/>
      <c r="D69" s="30" t="s">
        <v>112</v>
      </c>
      <c r="E69" s="21"/>
    </row>
    <row r="70" spans="1:5" ht="21" x14ac:dyDescent="0.35">
      <c r="A70" s="26"/>
      <c r="B70" s="35"/>
      <c r="C70" s="30"/>
      <c r="D70" s="30" t="s">
        <v>113</v>
      </c>
      <c r="E70" s="21"/>
    </row>
    <row r="71" spans="1:5" ht="21" hidden="1" x14ac:dyDescent="0.35">
      <c r="A71" s="38">
        <v>6</v>
      </c>
      <c r="B71" s="39" t="s">
        <v>114</v>
      </c>
      <c r="C71" s="40"/>
      <c r="D71" s="41" t="s">
        <v>115</v>
      </c>
      <c r="E71" s="21"/>
    </row>
    <row r="72" spans="1:5" ht="21" hidden="1" x14ac:dyDescent="0.35">
      <c r="A72" s="38"/>
      <c r="B72" s="39"/>
      <c r="C72" s="40"/>
      <c r="D72" s="41" t="s">
        <v>116</v>
      </c>
      <c r="E72" s="21"/>
    </row>
    <row r="73" spans="1:5" ht="21" hidden="1" x14ac:dyDescent="0.35">
      <c r="A73" s="38"/>
      <c r="B73" s="39"/>
      <c r="C73" s="40"/>
      <c r="D73" s="41" t="s">
        <v>117</v>
      </c>
      <c r="E73" s="21"/>
    </row>
    <row r="74" spans="1:5" ht="21" hidden="1" x14ac:dyDescent="0.35">
      <c r="A74" s="38">
        <v>7</v>
      </c>
      <c r="B74" s="39" t="s">
        <v>118</v>
      </c>
      <c r="C74" s="40"/>
      <c r="D74" s="41" t="s">
        <v>119</v>
      </c>
      <c r="E74" s="21"/>
    </row>
    <row r="75" spans="1:5" ht="21" hidden="1" x14ac:dyDescent="0.35">
      <c r="A75" s="38"/>
      <c r="B75" s="39"/>
      <c r="C75" s="40"/>
      <c r="D75" s="41" t="s">
        <v>120</v>
      </c>
      <c r="E75" s="21"/>
    </row>
    <row r="76" spans="1:5" ht="21" hidden="1" x14ac:dyDescent="0.35">
      <c r="A76" s="38"/>
      <c r="B76" s="40"/>
      <c r="C76" s="40"/>
      <c r="D76" s="41" t="s">
        <v>121</v>
      </c>
      <c r="E76" s="21"/>
    </row>
    <row r="77" spans="1:5" ht="21" hidden="1" x14ac:dyDescent="0.35">
      <c r="A77" s="38"/>
      <c r="B77" s="40"/>
      <c r="C77" s="40"/>
      <c r="D77" s="41" t="s">
        <v>122</v>
      </c>
      <c r="E77" s="21"/>
    </row>
    <row r="79" spans="1:5" ht="19.5" customHeight="1" x14ac:dyDescent="0.35">
      <c r="A79" s="42"/>
      <c r="B79" s="43" t="s">
        <v>162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workbookViewId="0">
      <selection activeCell="G20" sqref="G20"/>
    </sheetView>
  </sheetViews>
  <sheetFormatPr defaultRowHeight="14.25" x14ac:dyDescent="0.2"/>
  <cols>
    <col min="1" max="1" width="9" style="45"/>
    <col min="3" max="3" width="17.25" customWidth="1"/>
    <col min="5" max="5" width="31.625" customWidth="1"/>
    <col min="6" max="8" width="12.875" customWidth="1"/>
  </cols>
  <sheetData>
    <row r="1" spans="1:8" ht="21" x14ac:dyDescent="0.2">
      <c r="A1" s="46" t="s">
        <v>163</v>
      </c>
      <c r="B1" s="46"/>
      <c r="C1" s="46"/>
      <c r="D1" s="46"/>
      <c r="E1" s="46"/>
      <c r="F1" s="46"/>
      <c r="G1" s="46"/>
      <c r="H1" s="46"/>
    </row>
    <row r="2" spans="1:8" ht="126" x14ac:dyDescent="0.2">
      <c r="A2" s="113" t="s">
        <v>164</v>
      </c>
      <c r="B2" s="114" t="s">
        <v>165</v>
      </c>
      <c r="C2" s="114" t="s">
        <v>166</v>
      </c>
      <c r="D2" s="47" t="s">
        <v>2</v>
      </c>
      <c r="E2" s="47" t="s">
        <v>167</v>
      </c>
      <c r="F2" s="47" t="s">
        <v>168</v>
      </c>
      <c r="G2" s="48" t="s">
        <v>169</v>
      </c>
      <c r="H2" s="47" t="s">
        <v>170</v>
      </c>
    </row>
    <row r="3" spans="1:8" ht="21" x14ac:dyDescent="0.35">
      <c r="A3" s="115">
        <v>1</v>
      </c>
      <c r="B3" s="49">
        <v>4</v>
      </c>
      <c r="C3" s="50" t="s">
        <v>126</v>
      </c>
      <c r="D3" s="51" t="s">
        <v>127</v>
      </c>
      <c r="E3" s="52" t="s">
        <v>143</v>
      </c>
      <c r="F3" s="49" t="s">
        <v>171</v>
      </c>
      <c r="G3" s="49" t="s">
        <v>171</v>
      </c>
      <c r="H3" s="53" t="s">
        <v>172</v>
      </c>
    </row>
    <row r="4" spans="1:8" ht="21" x14ac:dyDescent="0.35">
      <c r="A4" s="115">
        <v>2</v>
      </c>
      <c r="B4" s="49">
        <v>4</v>
      </c>
      <c r="C4" s="50" t="s">
        <v>126</v>
      </c>
      <c r="D4" s="51" t="s">
        <v>128</v>
      </c>
      <c r="E4" s="52" t="s">
        <v>144</v>
      </c>
      <c r="F4" s="49" t="s">
        <v>171</v>
      </c>
      <c r="G4" s="49" t="s">
        <v>171</v>
      </c>
      <c r="H4" s="53" t="s">
        <v>172</v>
      </c>
    </row>
    <row r="5" spans="1:8" ht="21" x14ac:dyDescent="0.35">
      <c r="A5" s="115">
        <v>3</v>
      </c>
      <c r="B5" s="49">
        <v>4</v>
      </c>
      <c r="C5" s="50" t="s">
        <v>126</v>
      </c>
      <c r="D5" s="51" t="s">
        <v>129</v>
      </c>
      <c r="E5" s="52" t="s">
        <v>145</v>
      </c>
      <c r="F5" s="49" t="s">
        <v>171</v>
      </c>
      <c r="G5" s="49" t="s">
        <v>171</v>
      </c>
      <c r="H5" s="53" t="s">
        <v>172</v>
      </c>
    </row>
    <row r="6" spans="1:8" ht="21" x14ac:dyDescent="0.35">
      <c r="A6" s="115">
        <v>4</v>
      </c>
      <c r="B6" s="49">
        <v>4</v>
      </c>
      <c r="C6" s="50" t="s">
        <v>126</v>
      </c>
      <c r="D6" s="51" t="s">
        <v>130</v>
      </c>
      <c r="E6" s="52" t="s">
        <v>146</v>
      </c>
      <c r="F6" s="49" t="s">
        <v>171</v>
      </c>
      <c r="G6" s="49" t="s">
        <v>171</v>
      </c>
      <c r="H6" s="53" t="s">
        <v>172</v>
      </c>
    </row>
    <row r="7" spans="1:8" ht="21" x14ac:dyDescent="0.35">
      <c r="A7" s="115">
        <v>5</v>
      </c>
      <c r="B7" s="49">
        <v>4</v>
      </c>
      <c r="C7" s="50" t="s">
        <v>126</v>
      </c>
      <c r="D7" s="51" t="s">
        <v>131</v>
      </c>
      <c r="E7" s="52" t="s">
        <v>147</v>
      </c>
      <c r="F7" s="49" t="s">
        <v>171</v>
      </c>
      <c r="G7" s="49" t="s">
        <v>171</v>
      </c>
      <c r="H7" s="53" t="s">
        <v>172</v>
      </c>
    </row>
    <row r="8" spans="1:8" ht="21" x14ac:dyDescent="0.35">
      <c r="A8" s="115">
        <v>6</v>
      </c>
      <c r="B8" s="49">
        <v>4</v>
      </c>
      <c r="C8" s="50" t="s">
        <v>126</v>
      </c>
      <c r="D8" s="51" t="s">
        <v>132</v>
      </c>
      <c r="E8" s="52" t="s">
        <v>148</v>
      </c>
      <c r="F8" s="49" t="s">
        <v>171</v>
      </c>
      <c r="G8" s="49" t="s">
        <v>171</v>
      </c>
      <c r="H8" s="53" t="s">
        <v>173</v>
      </c>
    </row>
    <row r="9" spans="1:8" ht="21" x14ac:dyDescent="0.35">
      <c r="A9" s="115">
        <v>7</v>
      </c>
      <c r="B9" s="49">
        <v>4</v>
      </c>
      <c r="C9" s="50" t="s">
        <v>126</v>
      </c>
      <c r="D9" s="51" t="s">
        <v>133</v>
      </c>
      <c r="E9" s="52" t="s">
        <v>149</v>
      </c>
      <c r="F9" s="49" t="s">
        <v>171</v>
      </c>
      <c r="G9" s="49" t="s">
        <v>171</v>
      </c>
      <c r="H9" s="53" t="s">
        <v>173</v>
      </c>
    </row>
    <row r="10" spans="1:8" ht="21" x14ac:dyDescent="0.35">
      <c r="A10" s="115">
        <v>8</v>
      </c>
      <c r="B10" s="49">
        <v>4</v>
      </c>
      <c r="C10" s="50" t="s">
        <v>126</v>
      </c>
      <c r="D10" s="51" t="s">
        <v>134</v>
      </c>
      <c r="E10" s="52" t="s">
        <v>150</v>
      </c>
      <c r="F10" s="49" t="s">
        <v>171</v>
      </c>
      <c r="G10" s="49" t="s">
        <v>171</v>
      </c>
      <c r="H10" s="53" t="s">
        <v>172</v>
      </c>
    </row>
    <row r="11" spans="1:8" ht="21" x14ac:dyDescent="0.35">
      <c r="A11" s="115">
        <v>9</v>
      </c>
      <c r="B11" s="49">
        <v>4</v>
      </c>
      <c r="C11" s="50" t="s">
        <v>126</v>
      </c>
      <c r="D11" s="51" t="s">
        <v>135</v>
      </c>
      <c r="E11" s="52" t="s">
        <v>151</v>
      </c>
      <c r="F11" s="49" t="s">
        <v>171</v>
      </c>
      <c r="G11" s="49" t="s">
        <v>171</v>
      </c>
      <c r="H11" s="53" t="s">
        <v>173</v>
      </c>
    </row>
    <row r="12" spans="1:8" ht="21" x14ac:dyDescent="0.35">
      <c r="A12" s="115">
        <v>10</v>
      </c>
      <c r="B12" s="49">
        <v>4</v>
      </c>
      <c r="C12" s="50" t="s">
        <v>126</v>
      </c>
      <c r="D12" s="51" t="s">
        <v>136</v>
      </c>
      <c r="E12" s="52" t="s">
        <v>152</v>
      </c>
      <c r="F12" s="49" t="s">
        <v>171</v>
      </c>
      <c r="G12" s="49" t="s">
        <v>171</v>
      </c>
      <c r="H12" s="53" t="s">
        <v>172</v>
      </c>
    </row>
    <row r="13" spans="1:8" ht="21" x14ac:dyDescent="0.35">
      <c r="A13" s="115">
        <v>11</v>
      </c>
      <c r="B13" s="49">
        <v>4</v>
      </c>
      <c r="C13" s="50" t="s">
        <v>126</v>
      </c>
      <c r="D13" s="51" t="s">
        <v>137</v>
      </c>
      <c r="E13" s="52" t="s">
        <v>153</v>
      </c>
      <c r="F13" s="49" t="s">
        <v>171</v>
      </c>
      <c r="G13" s="49" t="s">
        <v>171</v>
      </c>
      <c r="H13" s="53" t="s">
        <v>172</v>
      </c>
    </row>
    <row r="14" spans="1:8" ht="21" x14ac:dyDescent="0.35">
      <c r="A14" s="115">
        <v>12</v>
      </c>
      <c r="B14" s="49">
        <v>4</v>
      </c>
      <c r="C14" s="50" t="s">
        <v>126</v>
      </c>
      <c r="D14" s="51" t="s">
        <v>138</v>
      </c>
      <c r="E14" s="52" t="s">
        <v>154</v>
      </c>
      <c r="F14" s="49" t="s">
        <v>171</v>
      </c>
      <c r="G14" s="49" t="s">
        <v>171</v>
      </c>
      <c r="H14" s="53" t="s">
        <v>172</v>
      </c>
    </row>
    <row r="15" spans="1:8" ht="21" x14ac:dyDescent="0.35">
      <c r="A15" s="115">
        <v>13</v>
      </c>
      <c r="B15" s="49">
        <v>4</v>
      </c>
      <c r="C15" s="50" t="s">
        <v>126</v>
      </c>
      <c r="D15" s="51" t="s">
        <v>139</v>
      </c>
      <c r="E15" s="52" t="s">
        <v>155</v>
      </c>
      <c r="F15" s="49" t="s">
        <v>171</v>
      </c>
      <c r="G15" s="49" t="s">
        <v>171</v>
      </c>
      <c r="H15" s="53" t="s">
        <v>173</v>
      </c>
    </row>
    <row r="16" spans="1:8" ht="21" x14ac:dyDescent="0.35">
      <c r="A16" s="115">
        <v>14</v>
      </c>
      <c r="B16" s="49">
        <v>4</v>
      </c>
      <c r="C16" s="50" t="s">
        <v>126</v>
      </c>
      <c r="D16" s="51" t="s">
        <v>140</v>
      </c>
      <c r="E16" s="52" t="s">
        <v>156</v>
      </c>
      <c r="F16" s="49" t="s">
        <v>171</v>
      </c>
      <c r="G16" s="49" t="s">
        <v>171</v>
      </c>
      <c r="H16" s="53" t="s">
        <v>173</v>
      </c>
    </row>
    <row r="17" spans="1:8" ht="21" x14ac:dyDescent="0.35">
      <c r="A17" s="115">
        <v>15</v>
      </c>
      <c r="B17" s="49">
        <v>4</v>
      </c>
      <c r="C17" s="50" t="s">
        <v>126</v>
      </c>
      <c r="D17" s="51" t="s">
        <v>141</v>
      </c>
      <c r="E17" s="52" t="s">
        <v>157</v>
      </c>
      <c r="F17" s="49" t="s">
        <v>171</v>
      </c>
      <c r="G17" s="49" t="s">
        <v>171</v>
      </c>
      <c r="H17" s="53" t="s">
        <v>173</v>
      </c>
    </row>
    <row r="18" spans="1:8" ht="21" x14ac:dyDescent="0.35">
      <c r="A18" s="115">
        <v>16</v>
      </c>
      <c r="B18" s="49">
        <v>4</v>
      </c>
      <c r="C18" s="50" t="s">
        <v>126</v>
      </c>
      <c r="D18" s="51" t="s">
        <v>142</v>
      </c>
      <c r="E18" s="52" t="s">
        <v>158</v>
      </c>
      <c r="F18" s="49" t="s">
        <v>171</v>
      </c>
      <c r="G18" s="49" t="s">
        <v>171</v>
      </c>
      <c r="H18" s="53" t="s">
        <v>172</v>
      </c>
    </row>
    <row r="22" spans="1:8" ht="21" x14ac:dyDescent="0.35">
      <c r="A22" s="112" t="s">
        <v>236</v>
      </c>
    </row>
    <row r="23" spans="1:8" ht="21" x14ac:dyDescent="0.35">
      <c r="A23" s="43" t="s">
        <v>237</v>
      </c>
    </row>
    <row r="24" spans="1:8" ht="21" x14ac:dyDescent="0.35">
      <c r="A24" s="43" t="s">
        <v>238</v>
      </c>
    </row>
    <row r="25" spans="1:8" ht="21" x14ac:dyDescent="0.35">
      <c r="A25" s="43" t="s">
        <v>239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4" sqref="E24"/>
    </sheetView>
  </sheetViews>
  <sheetFormatPr defaultColWidth="16.875" defaultRowHeight="18" x14ac:dyDescent="0.25"/>
  <cols>
    <col min="1" max="1" width="11.25" style="54" customWidth="1"/>
    <col min="2" max="4" width="22.125" style="54" customWidth="1"/>
    <col min="5" max="5" width="38.5" style="54" customWidth="1"/>
    <col min="6" max="16384" width="16.875" style="54"/>
  </cols>
  <sheetData>
    <row r="1" spans="1:5" ht="18.75" thickBot="1" x14ac:dyDescent="0.3">
      <c r="B1" s="55" t="s">
        <v>174</v>
      </c>
      <c r="C1" s="55" t="s">
        <v>175</v>
      </c>
      <c r="D1" s="55" t="s">
        <v>176</v>
      </c>
    </row>
    <row r="2" spans="1:5" s="58" customFormat="1" ht="45" x14ac:dyDescent="0.2">
      <c r="A2" s="56" t="s">
        <v>177</v>
      </c>
      <c r="B2" s="56" t="s">
        <v>178</v>
      </c>
      <c r="C2" s="56" t="s">
        <v>179</v>
      </c>
      <c r="D2" s="56" t="s">
        <v>180</v>
      </c>
      <c r="E2" s="57" t="s">
        <v>181</v>
      </c>
    </row>
    <row r="3" spans="1:5" s="58" customFormat="1" ht="15" x14ac:dyDescent="0.2">
      <c r="A3" s="59" t="s">
        <v>182</v>
      </c>
      <c r="B3" s="60" t="s">
        <v>183</v>
      </c>
      <c r="C3" s="59" t="s">
        <v>184</v>
      </c>
      <c r="D3" s="60" t="s">
        <v>185</v>
      </c>
      <c r="E3" s="61"/>
    </row>
    <row r="4" spans="1:5" s="58" customFormat="1" ht="15" x14ac:dyDescent="0.2">
      <c r="A4" s="62"/>
      <c r="B4" s="60" t="s">
        <v>186</v>
      </c>
      <c r="C4" s="63" t="s">
        <v>187</v>
      </c>
      <c r="D4" s="63" t="s">
        <v>188</v>
      </c>
      <c r="E4" s="61"/>
    </row>
    <row r="5" spans="1:5" s="58" customFormat="1" ht="15.75" thickBot="1" x14ac:dyDescent="0.25">
      <c r="A5" s="64"/>
      <c r="B5" s="64"/>
      <c r="C5" s="65" t="s">
        <v>189</v>
      </c>
      <c r="D5" s="64"/>
      <c r="E5" s="66"/>
    </row>
    <row r="6" spans="1:5" s="69" customFormat="1" ht="15.75" thickTop="1" thickBot="1" x14ac:dyDescent="0.25">
      <c r="A6" s="67">
        <v>1</v>
      </c>
      <c r="B6" s="67" t="s">
        <v>190</v>
      </c>
      <c r="C6" s="67" t="s">
        <v>191</v>
      </c>
      <c r="D6" s="67" t="s">
        <v>192</v>
      </c>
      <c r="E6" s="68" t="s">
        <v>193</v>
      </c>
    </row>
    <row r="7" spans="1:5" s="69" customFormat="1" ht="15" thickBot="1" x14ac:dyDescent="0.25">
      <c r="A7" s="70">
        <v>2</v>
      </c>
      <c r="B7" s="70" t="s">
        <v>190</v>
      </c>
      <c r="C7" s="70" t="s">
        <v>191</v>
      </c>
      <c r="D7" s="71" t="s">
        <v>194</v>
      </c>
      <c r="E7" s="72" t="s">
        <v>195</v>
      </c>
    </row>
    <row r="8" spans="1:5" s="69" customFormat="1" ht="14.25" x14ac:dyDescent="0.2">
      <c r="A8" s="73">
        <v>3</v>
      </c>
      <c r="B8" s="73" t="s">
        <v>190</v>
      </c>
      <c r="C8" s="73" t="s">
        <v>196</v>
      </c>
      <c r="D8" s="73" t="s">
        <v>192</v>
      </c>
      <c r="E8" s="74" t="s">
        <v>197</v>
      </c>
    </row>
    <row r="9" spans="1:5" s="69" customFormat="1" ht="15" thickBot="1" x14ac:dyDescent="0.25">
      <c r="A9" s="75"/>
      <c r="B9" s="75"/>
      <c r="C9" s="75"/>
      <c r="D9" s="75"/>
      <c r="E9" s="76" t="s">
        <v>198</v>
      </c>
    </row>
    <row r="10" spans="1:5" s="69" customFormat="1" ht="14.25" x14ac:dyDescent="0.2">
      <c r="A10" s="77">
        <v>4</v>
      </c>
      <c r="B10" s="77" t="s">
        <v>190</v>
      </c>
      <c r="C10" s="77" t="s">
        <v>196</v>
      </c>
      <c r="D10" s="78" t="s">
        <v>194</v>
      </c>
      <c r="E10" s="79" t="s">
        <v>199</v>
      </c>
    </row>
    <row r="11" spans="1:5" s="69" customFormat="1" ht="14.25" x14ac:dyDescent="0.2">
      <c r="A11" s="80"/>
      <c r="B11" s="80"/>
      <c r="C11" s="80"/>
      <c r="D11" s="81"/>
      <c r="E11" s="82" t="s">
        <v>200</v>
      </c>
    </row>
    <row r="12" spans="1:5" s="69" customFormat="1" ht="14.25" x14ac:dyDescent="0.2">
      <c r="A12" s="80"/>
      <c r="B12" s="80"/>
      <c r="C12" s="80"/>
      <c r="D12" s="81"/>
      <c r="E12" s="82" t="s">
        <v>201</v>
      </c>
    </row>
    <row r="13" spans="1:5" s="69" customFormat="1" ht="15" thickBot="1" x14ac:dyDescent="0.25">
      <c r="A13" s="83"/>
      <c r="B13" s="83"/>
      <c r="C13" s="83"/>
      <c r="D13" s="84"/>
      <c r="E13" s="85" t="s">
        <v>202</v>
      </c>
    </row>
    <row r="14" spans="1:5" s="69" customFormat="1" ht="15" thickBot="1" x14ac:dyDescent="0.25">
      <c r="A14" s="86">
        <v>5</v>
      </c>
      <c r="B14" s="87" t="s">
        <v>194</v>
      </c>
      <c r="C14" s="87" t="s">
        <v>203</v>
      </c>
      <c r="D14" s="86" t="s">
        <v>192</v>
      </c>
      <c r="E14" s="88" t="s">
        <v>204</v>
      </c>
    </row>
    <row r="15" spans="1:5" s="69" customFormat="1" ht="14.25" x14ac:dyDescent="0.2">
      <c r="A15" s="77">
        <v>6</v>
      </c>
      <c r="B15" s="78" t="s">
        <v>194</v>
      </c>
      <c r="C15" s="78" t="s">
        <v>203</v>
      </c>
      <c r="D15" s="78" t="s">
        <v>205</v>
      </c>
      <c r="E15" s="79" t="s">
        <v>206</v>
      </c>
    </row>
    <row r="16" spans="1:5" s="69" customFormat="1" ht="28.5" x14ac:dyDescent="0.2">
      <c r="A16" s="80"/>
      <c r="B16" s="81"/>
      <c r="C16" s="81"/>
      <c r="D16" s="81"/>
      <c r="E16" s="82" t="s">
        <v>207</v>
      </c>
    </row>
    <row r="17" spans="1:5" s="69" customFormat="1" ht="15" thickBot="1" x14ac:dyDescent="0.25">
      <c r="A17" s="83"/>
      <c r="B17" s="84"/>
      <c r="C17" s="84"/>
      <c r="D17" s="84"/>
      <c r="E17" s="85" t="s">
        <v>208</v>
      </c>
    </row>
    <row r="18" spans="1:5" s="69" customFormat="1" ht="14.25" x14ac:dyDescent="0.2">
      <c r="A18" s="73">
        <v>7</v>
      </c>
      <c r="B18" s="89" t="s">
        <v>194</v>
      </c>
      <c r="C18" s="89" t="s">
        <v>205</v>
      </c>
      <c r="D18" s="73" t="s">
        <v>192</v>
      </c>
      <c r="E18" s="74" t="s">
        <v>206</v>
      </c>
    </row>
    <row r="19" spans="1:5" s="69" customFormat="1" ht="14.25" x14ac:dyDescent="0.2">
      <c r="A19" s="90"/>
      <c r="B19" s="91"/>
      <c r="C19" s="91"/>
      <c r="D19" s="90"/>
      <c r="E19" s="92" t="s">
        <v>209</v>
      </c>
    </row>
    <row r="20" spans="1:5" s="69" customFormat="1" ht="14.25" x14ac:dyDescent="0.2">
      <c r="A20" s="90"/>
      <c r="B20" s="91"/>
      <c r="C20" s="91"/>
      <c r="D20" s="90"/>
      <c r="E20" s="92" t="s">
        <v>210</v>
      </c>
    </row>
    <row r="21" spans="1:5" s="69" customFormat="1" ht="15" thickBot="1" x14ac:dyDescent="0.25">
      <c r="A21" s="75"/>
      <c r="B21" s="93"/>
      <c r="C21" s="93"/>
      <c r="D21" s="75"/>
      <c r="E21" s="76" t="s">
        <v>198</v>
      </c>
    </row>
    <row r="22" spans="1:5" s="69" customFormat="1" ht="14.25" x14ac:dyDescent="0.2">
      <c r="A22" s="77">
        <v>8</v>
      </c>
      <c r="B22" s="78" t="s">
        <v>194</v>
      </c>
      <c r="C22" s="78" t="s">
        <v>205</v>
      </c>
      <c r="D22" s="78" t="s">
        <v>194</v>
      </c>
      <c r="E22" s="79" t="s">
        <v>206</v>
      </c>
    </row>
    <row r="23" spans="1:5" s="69" customFormat="1" ht="15" thickBot="1" x14ac:dyDescent="0.25">
      <c r="A23" s="83"/>
      <c r="B23" s="84"/>
      <c r="C23" s="84"/>
      <c r="D23" s="84"/>
      <c r="E23" s="85" t="s">
        <v>211</v>
      </c>
    </row>
  </sheetData>
  <mergeCells count="21">
    <mergeCell ref="A22:A23"/>
    <mergeCell ref="B22:B23"/>
    <mergeCell ref="C22:C23"/>
    <mergeCell ref="D22:D23"/>
    <mergeCell ref="A15:A17"/>
    <mergeCell ref="B15:B17"/>
    <mergeCell ref="C15:C17"/>
    <mergeCell ref="D15:D17"/>
    <mergeCell ref="A18:A21"/>
    <mergeCell ref="B18:B21"/>
    <mergeCell ref="C18:C21"/>
    <mergeCell ref="D18:D21"/>
    <mergeCell ref="E2:E5"/>
    <mergeCell ref="A8:A9"/>
    <mergeCell ref="B8:B9"/>
    <mergeCell ref="C8:C9"/>
    <mergeCell ref="D8:D9"/>
    <mergeCell ref="A10:A13"/>
    <mergeCell ref="B10:B13"/>
    <mergeCell ref="C10:C13"/>
    <mergeCell ref="D10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opLeftCell="C1" workbookViewId="0">
      <selection activeCell="H44" sqref="H44"/>
    </sheetView>
  </sheetViews>
  <sheetFormatPr defaultRowHeight="14.25" x14ac:dyDescent="0.2"/>
  <cols>
    <col min="1" max="1" width="16.375" customWidth="1"/>
    <col min="3" max="3" width="27.25" customWidth="1"/>
    <col min="5" max="22" width="13.5" customWidth="1"/>
  </cols>
  <sheetData>
    <row r="1" spans="1:22" ht="112.5" x14ac:dyDescent="0.2">
      <c r="A1" s="94" t="s">
        <v>166</v>
      </c>
      <c r="B1" s="94" t="s">
        <v>2</v>
      </c>
      <c r="C1" s="94" t="s">
        <v>167</v>
      </c>
      <c r="D1" s="94" t="s">
        <v>212</v>
      </c>
      <c r="E1" s="95" t="s">
        <v>213</v>
      </c>
      <c r="F1" s="95" t="s">
        <v>214</v>
      </c>
      <c r="G1" s="96" t="s">
        <v>178</v>
      </c>
      <c r="H1" s="94" t="s">
        <v>66</v>
      </c>
      <c r="I1" s="94" t="s">
        <v>68</v>
      </c>
      <c r="J1" s="95" t="s">
        <v>115</v>
      </c>
      <c r="K1" s="96" t="s">
        <v>215</v>
      </c>
      <c r="L1" s="95" t="s">
        <v>73</v>
      </c>
      <c r="M1" s="94" t="s">
        <v>216</v>
      </c>
      <c r="N1" s="97" t="s">
        <v>217</v>
      </c>
      <c r="O1" s="98" t="s">
        <v>218</v>
      </c>
      <c r="P1" s="99" t="s">
        <v>219</v>
      </c>
      <c r="Q1" s="100" t="s">
        <v>220</v>
      </c>
      <c r="R1" s="101" t="s">
        <v>221</v>
      </c>
      <c r="S1" s="101" t="s">
        <v>71</v>
      </c>
      <c r="T1" s="101" t="s">
        <v>222</v>
      </c>
      <c r="U1" s="102" t="s">
        <v>223</v>
      </c>
      <c r="V1" s="103" t="s">
        <v>224</v>
      </c>
    </row>
    <row r="2" spans="1:22" ht="18.75" x14ac:dyDescent="0.3">
      <c r="A2" s="104" t="s">
        <v>126</v>
      </c>
      <c r="B2" s="105" t="s">
        <v>127</v>
      </c>
      <c r="C2" s="104" t="s">
        <v>143</v>
      </c>
      <c r="D2" s="105" t="s">
        <v>225</v>
      </c>
      <c r="E2" s="106">
        <v>1286000000</v>
      </c>
      <c r="F2" s="106">
        <v>1282300000</v>
      </c>
      <c r="G2" s="106">
        <v>3700000</v>
      </c>
      <c r="H2" s="105" t="s">
        <v>226</v>
      </c>
      <c r="I2" s="106">
        <v>740000</v>
      </c>
      <c r="J2" s="106">
        <v>37300000</v>
      </c>
      <c r="K2" s="106">
        <v>-36560000</v>
      </c>
      <c r="L2" s="106">
        <v>555238414.39999998</v>
      </c>
      <c r="M2" s="106">
        <v>333338671.71999997</v>
      </c>
      <c r="N2" s="107">
        <v>106858333.33333333</v>
      </c>
      <c r="O2" s="108">
        <v>5.1960235302191373</v>
      </c>
      <c r="P2" s="106">
        <v>518678414.39999998</v>
      </c>
      <c r="Q2" s="109">
        <v>4.8538883044529362</v>
      </c>
      <c r="R2" s="110" t="str">
        <f t="shared" ref="R2:R17" si="0">IF(G2&gt;=0, "Normal", "Risk")</f>
        <v>Normal</v>
      </c>
      <c r="S2" s="110" t="str">
        <f t="shared" ref="S2:S17" si="1">IF(K2&gt;=0, "Normal", "Risk")</f>
        <v>Risk</v>
      </c>
      <c r="T2" s="105" t="str">
        <f t="shared" ref="T2:T17" si="2">IF(Q2&gt;1, "Normal", "Risk")</f>
        <v>Normal</v>
      </c>
      <c r="U2" s="111" t="s">
        <v>227</v>
      </c>
      <c r="V2" s="105" t="s">
        <v>228</v>
      </c>
    </row>
    <row r="3" spans="1:22" ht="18.75" x14ac:dyDescent="0.3">
      <c r="A3" s="104" t="s">
        <v>126</v>
      </c>
      <c r="B3" s="105" t="s">
        <v>128</v>
      </c>
      <c r="C3" s="104" t="s">
        <v>144</v>
      </c>
      <c r="D3" s="105" t="s">
        <v>229</v>
      </c>
      <c r="E3" s="106">
        <v>389350000</v>
      </c>
      <c r="F3" s="106">
        <v>413525000</v>
      </c>
      <c r="G3" s="106">
        <v>-24175000</v>
      </c>
      <c r="H3" s="105" t="s">
        <v>230</v>
      </c>
      <c r="I3" s="106"/>
      <c r="J3" s="106">
        <v>10000000</v>
      </c>
      <c r="K3" s="106">
        <v>-10000000</v>
      </c>
      <c r="L3" s="106">
        <v>11497815.460000001</v>
      </c>
      <c r="M3" s="106">
        <v>-38992890.659999996</v>
      </c>
      <c r="N3" s="107">
        <v>34460416.666666664</v>
      </c>
      <c r="O3" s="108">
        <v>0.33365282756786174</v>
      </c>
      <c r="P3" s="106">
        <v>1497815.4600000009</v>
      </c>
      <c r="Q3" s="109">
        <v>4.3464809914757298E-2</v>
      </c>
      <c r="R3" s="110" t="str">
        <f t="shared" si="0"/>
        <v>Risk</v>
      </c>
      <c r="S3" s="110" t="str">
        <f t="shared" si="1"/>
        <v>Risk</v>
      </c>
      <c r="T3" s="105" t="str">
        <f t="shared" si="2"/>
        <v>Risk</v>
      </c>
      <c r="U3" s="111" t="s">
        <v>231</v>
      </c>
      <c r="V3" s="105" t="s">
        <v>232</v>
      </c>
    </row>
    <row r="4" spans="1:22" ht="18.75" x14ac:dyDescent="0.3">
      <c r="A4" s="104" t="s">
        <v>126</v>
      </c>
      <c r="B4" s="105" t="s">
        <v>129</v>
      </c>
      <c r="C4" s="104" t="s">
        <v>145</v>
      </c>
      <c r="D4" s="105" t="s">
        <v>233</v>
      </c>
      <c r="E4" s="106">
        <v>92411370</v>
      </c>
      <c r="F4" s="106">
        <v>86264300</v>
      </c>
      <c r="G4" s="106">
        <v>6147070</v>
      </c>
      <c r="H4" s="105" t="s">
        <v>226</v>
      </c>
      <c r="I4" s="106">
        <v>1229414</v>
      </c>
      <c r="J4" s="106">
        <v>1200000</v>
      </c>
      <c r="K4" s="106">
        <v>29414</v>
      </c>
      <c r="L4" s="106">
        <v>4340871.13</v>
      </c>
      <c r="M4" s="106">
        <v>744777.36000000313</v>
      </c>
      <c r="N4" s="107">
        <v>7188691.666666667</v>
      </c>
      <c r="O4" s="108">
        <v>0.60384717154141399</v>
      </c>
      <c r="P4" s="106">
        <v>4370285.13</v>
      </c>
      <c r="Q4" s="109">
        <v>0.60793887575741057</v>
      </c>
      <c r="R4" s="110" t="str">
        <f t="shared" si="0"/>
        <v>Normal</v>
      </c>
      <c r="S4" s="110" t="str">
        <f t="shared" si="1"/>
        <v>Normal</v>
      </c>
      <c r="T4" s="105" t="str">
        <f t="shared" si="2"/>
        <v>Risk</v>
      </c>
      <c r="U4" s="111" t="s">
        <v>227</v>
      </c>
      <c r="V4" s="105" t="s">
        <v>234</v>
      </c>
    </row>
    <row r="5" spans="1:22" ht="18.75" x14ac:dyDescent="0.3">
      <c r="A5" s="104" t="s">
        <v>126</v>
      </c>
      <c r="B5" s="105" t="s">
        <v>130</v>
      </c>
      <c r="C5" s="104" t="s">
        <v>146</v>
      </c>
      <c r="D5" s="105" t="s">
        <v>233</v>
      </c>
      <c r="E5" s="106">
        <v>89290200</v>
      </c>
      <c r="F5" s="106">
        <v>81821240</v>
      </c>
      <c r="G5" s="106">
        <v>7468960</v>
      </c>
      <c r="H5" s="105" t="s">
        <v>226</v>
      </c>
      <c r="I5" s="106">
        <v>1493792</v>
      </c>
      <c r="J5" s="106">
        <v>200000</v>
      </c>
      <c r="K5" s="106">
        <v>1293792</v>
      </c>
      <c r="L5" s="106">
        <v>6297736.4100000001</v>
      </c>
      <c r="M5" s="106">
        <v>2166341.1099999994</v>
      </c>
      <c r="N5" s="107">
        <v>6818436.666666667</v>
      </c>
      <c r="O5" s="108">
        <v>0.92363348343290808</v>
      </c>
      <c r="P5" s="106">
        <v>7591528.4100000001</v>
      </c>
      <c r="Q5" s="109">
        <v>1.1133825510344257</v>
      </c>
      <c r="R5" s="110" t="str">
        <f t="shared" si="0"/>
        <v>Normal</v>
      </c>
      <c r="S5" s="110" t="str">
        <f t="shared" si="1"/>
        <v>Normal</v>
      </c>
      <c r="T5" s="105" t="str">
        <f t="shared" si="2"/>
        <v>Normal</v>
      </c>
      <c r="U5" s="111"/>
      <c r="V5" s="105" t="s">
        <v>235</v>
      </c>
    </row>
    <row r="6" spans="1:22" ht="18.75" x14ac:dyDescent="0.3">
      <c r="A6" s="104" t="s">
        <v>126</v>
      </c>
      <c r="B6" s="105" t="s">
        <v>131</v>
      </c>
      <c r="C6" s="104" t="s">
        <v>147</v>
      </c>
      <c r="D6" s="105" t="s">
        <v>233</v>
      </c>
      <c r="E6" s="106">
        <v>75142867.899999991</v>
      </c>
      <c r="F6" s="106">
        <v>71863674.049999997</v>
      </c>
      <c r="G6" s="106">
        <v>3279193.849999994</v>
      </c>
      <c r="H6" s="105" t="s">
        <v>226</v>
      </c>
      <c r="I6" s="106">
        <v>655838.76999999885</v>
      </c>
      <c r="J6" s="106">
        <v>20558.68</v>
      </c>
      <c r="K6" s="106">
        <v>635280.0899999988</v>
      </c>
      <c r="L6" s="106">
        <v>14663954.26</v>
      </c>
      <c r="M6" s="106">
        <v>10803172.07</v>
      </c>
      <c r="N6" s="107">
        <v>5988639.5041666664</v>
      </c>
      <c r="O6" s="108">
        <v>2.4486286492612188</v>
      </c>
      <c r="P6" s="106">
        <v>15299234.349999998</v>
      </c>
      <c r="Q6" s="109">
        <v>2.554709519475229</v>
      </c>
      <c r="R6" s="110" t="str">
        <f t="shared" si="0"/>
        <v>Normal</v>
      </c>
      <c r="S6" s="110" t="str">
        <f t="shared" si="1"/>
        <v>Normal</v>
      </c>
      <c r="T6" s="105" t="str">
        <f t="shared" si="2"/>
        <v>Normal</v>
      </c>
      <c r="U6" s="111"/>
      <c r="V6" s="105" t="s">
        <v>235</v>
      </c>
    </row>
    <row r="7" spans="1:22" ht="18.75" x14ac:dyDescent="0.3">
      <c r="A7" s="104" t="s">
        <v>126</v>
      </c>
      <c r="B7" s="105" t="s">
        <v>132</v>
      </c>
      <c r="C7" s="104" t="s">
        <v>148</v>
      </c>
      <c r="D7" s="105" t="s">
        <v>233</v>
      </c>
      <c r="E7" s="106">
        <v>71125500</v>
      </c>
      <c r="F7" s="106">
        <v>65195600</v>
      </c>
      <c r="G7" s="106">
        <v>5929900</v>
      </c>
      <c r="H7" s="105" t="s">
        <v>226</v>
      </c>
      <c r="I7" s="106">
        <v>1185980</v>
      </c>
      <c r="J7" s="106">
        <v>208800</v>
      </c>
      <c r="K7" s="106">
        <v>977180</v>
      </c>
      <c r="L7" s="106">
        <v>8989418.1799999997</v>
      </c>
      <c r="M7" s="106">
        <v>6183894.7200000007</v>
      </c>
      <c r="N7" s="107">
        <v>5432966.666666667</v>
      </c>
      <c r="O7" s="108">
        <v>1.6546058040726674</v>
      </c>
      <c r="P7" s="106">
        <v>9966598.1799999997</v>
      </c>
      <c r="Q7" s="109">
        <v>1.8344670217008507</v>
      </c>
      <c r="R7" s="110" t="str">
        <f t="shared" si="0"/>
        <v>Normal</v>
      </c>
      <c r="S7" s="110" t="str">
        <f t="shared" si="1"/>
        <v>Normal</v>
      </c>
      <c r="T7" s="105" t="str">
        <f t="shared" si="2"/>
        <v>Normal</v>
      </c>
      <c r="U7" s="111"/>
      <c r="V7" s="105" t="s">
        <v>235</v>
      </c>
    </row>
    <row r="8" spans="1:22" ht="18.75" x14ac:dyDescent="0.3">
      <c r="A8" s="104" t="s">
        <v>126</v>
      </c>
      <c r="B8" s="105" t="s">
        <v>133</v>
      </c>
      <c r="C8" s="104" t="s">
        <v>149</v>
      </c>
      <c r="D8" s="105" t="s">
        <v>233</v>
      </c>
      <c r="E8" s="106">
        <v>171662400</v>
      </c>
      <c r="F8" s="106">
        <v>165906880.86000001</v>
      </c>
      <c r="G8" s="106">
        <v>5755519.1399999857</v>
      </c>
      <c r="H8" s="105" t="s">
        <v>226</v>
      </c>
      <c r="I8" s="106">
        <v>1151103.8279999972</v>
      </c>
      <c r="J8" s="106">
        <v>1000000</v>
      </c>
      <c r="K8" s="106">
        <v>151103.82799999719</v>
      </c>
      <c r="L8" s="106">
        <v>47111124.689999998</v>
      </c>
      <c r="M8" s="106">
        <v>31816162.32</v>
      </c>
      <c r="N8" s="107">
        <v>13825573.405000001</v>
      </c>
      <c r="O8" s="108">
        <v>3.4075349578602157</v>
      </c>
      <c r="P8" s="106">
        <v>47262228.517999992</v>
      </c>
      <c r="Q8" s="109">
        <v>3.418464257034552</v>
      </c>
      <c r="R8" s="110" t="str">
        <f t="shared" si="0"/>
        <v>Normal</v>
      </c>
      <c r="S8" s="110" t="str">
        <f t="shared" si="1"/>
        <v>Normal</v>
      </c>
      <c r="T8" s="105" t="str">
        <f t="shared" si="2"/>
        <v>Normal</v>
      </c>
      <c r="U8" s="111"/>
      <c r="V8" s="105" t="s">
        <v>235</v>
      </c>
    </row>
    <row r="9" spans="1:22" ht="18.75" x14ac:dyDescent="0.3">
      <c r="A9" s="104" t="s">
        <v>126</v>
      </c>
      <c r="B9" s="105" t="s">
        <v>134</v>
      </c>
      <c r="C9" s="104" t="s">
        <v>150</v>
      </c>
      <c r="D9" s="105" t="s">
        <v>233</v>
      </c>
      <c r="E9" s="106">
        <v>85674600</v>
      </c>
      <c r="F9" s="106">
        <v>78604400</v>
      </c>
      <c r="G9" s="106">
        <v>7070200</v>
      </c>
      <c r="H9" s="105" t="s">
        <v>226</v>
      </c>
      <c r="I9" s="106">
        <v>1414040</v>
      </c>
      <c r="J9" s="106">
        <v>300000</v>
      </c>
      <c r="K9" s="106">
        <v>1114040</v>
      </c>
      <c r="L9" s="106">
        <v>-165561.67000000001</v>
      </c>
      <c r="M9" s="106">
        <v>-2678667.4600000009</v>
      </c>
      <c r="N9" s="107">
        <v>6550366.666666667</v>
      </c>
      <c r="O9" s="108">
        <v>-2.5275175944349172E-2</v>
      </c>
      <c r="P9" s="106">
        <v>948478.33</v>
      </c>
      <c r="Q9" s="109">
        <v>0.14479774618214755</v>
      </c>
      <c r="R9" s="110" t="str">
        <f t="shared" si="0"/>
        <v>Normal</v>
      </c>
      <c r="S9" s="110" t="str">
        <f t="shared" si="1"/>
        <v>Normal</v>
      </c>
      <c r="T9" s="105" t="str">
        <f t="shared" si="2"/>
        <v>Risk</v>
      </c>
      <c r="U9" s="111" t="s">
        <v>227</v>
      </c>
      <c r="V9" s="105" t="s">
        <v>234</v>
      </c>
    </row>
    <row r="10" spans="1:22" ht="18.75" x14ac:dyDescent="0.3">
      <c r="A10" s="104" t="s">
        <v>126</v>
      </c>
      <c r="B10" s="105" t="s">
        <v>135</v>
      </c>
      <c r="C10" s="104" t="s">
        <v>151</v>
      </c>
      <c r="D10" s="105" t="s">
        <v>233</v>
      </c>
      <c r="E10" s="106">
        <v>81344528</v>
      </c>
      <c r="F10" s="106">
        <v>74931306.930000007</v>
      </c>
      <c r="G10" s="106">
        <v>6413221.0699999928</v>
      </c>
      <c r="H10" s="105" t="s">
        <v>226</v>
      </c>
      <c r="I10" s="106">
        <v>1282644.2139999988</v>
      </c>
      <c r="J10" s="106">
        <v>1200000</v>
      </c>
      <c r="K10" s="106">
        <v>82644.213999998756</v>
      </c>
      <c r="L10" s="106">
        <v>3794904.3</v>
      </c>
      <c r="M10" s="106">
        <v>385255.01999999955</v>
      </c>
      <c r="N10" s="107">
        <v>6244275.5775000006</v>
      </c>
      <c r="O10" s="108">
        <v>0.60774132289647487</v>
      </c>
      <c r="P10" s="106">
        <v>3877548.5139999986</v>
      </c>
      <c r="Q10" s="109">
        <v>0.62097651935349718</v>
      </c>
      <c r="R10" s="110" t="str">
        <f t="shared" si="0"/>
        <v>Normal</v>
      </c>
      <c r="S10" s="110" t="str">
        <f t="shared" si="1"/>
        <v>Normal</v>
      </c>
      <c r="T10" s="105" t="str">
        <f t="shared" si="2"/>
        <v>Risk</v>
      </c>
      <c r="U10" s="111" t="s">
        <v>227</v>
      </c>
      <c r="V10" s="105" t="s">
        <v>234</v>
      </c>
    </row>
    <row r="11" spans="1:22" ht="18.75" x14ac:dyDescent="0.3">
      <c r="A11" s="104" t="s">
        <v>126</v>
      </c>
      <c r="B11" s="105" t="s">
        <v>136</v>
      </c>
      <c r="C11" s="104" t="s">
        <v>152</v>
      </c>
      <c r="D11" s="105" t="s">
        <v>233</v>
      </c>
      <c r="E11" s="106">
        <v>80900000</v>
      </c>
      <c r="F11" s="106">
        <v>80600000</v>
      </c>
      <c r="G11" s="106">
        <v>300000</v>
      </c>
      <c r="H11" s="105" t="s">
        <v>226</v>
      </c>
      <c r="I11" s="106">
        <v>60000</v>
      </c>
      <c r="J11" s="106">
        <v>60000</v>
      </c>
      <c r="K11" s="106">
        <v>0</v>
      </c>
      <c r="L11" s="106">
        <v>6469349.54</v>
      </c>
      <c r="M11" s="106">
        <v>250396.98000000045</v>
      </c>
      <c r="N11" s="107">
        <v>6716666.666666667</v>
      </c>
      <c r="O11" s="108">
        <v>0.96317859156327534</v>
      </c>
      <c r="P11" s="106">
        <v>6469349.54</v>
      </c>
      <c r="Q11" s="109">
        <v>0.96317859156327534</v>
      </c>
      <c r="R11" s="110" t="str">
        <f t="shared" si="0"/>
        <v>Normal</v>
      </c>
      <c r="S11" s="110" t="str">
        <f t="shared" si="1"/>
        <v>Normal</v>
      </c>
      <c r="T11" s="105" t="str">
        <f t="shared" si="2"/>
        <v>Risk</v>
      </c>
      <c r="U11" s="111" t="s">
        <v>227</v>
      </c>
      <c r="V11" s="105" t="s">
        <v>234</v>
      </c>
    </row>
    <row r="12" spans="1:22" ht="18.75" x14ac:dyDescent="0.3">
      <c r="A12" s="104" t="s">
        <v>126</v>
      </c>
      <c r="B12" s="105" t="s">
        <v>137</v>
      </c>
      <c r="C12" s="104" t="s">
        <v>153</v>
      </c>
      <c r="D12" s="105" t="s">
        <v>233</v>
      </c>
      <c r="E12" s="106">
        <v>76206400</v>
      </c>
      <c r="F12" s="106">
        <v>73972615</v>
      </c>
      <c r="G12" s="106">
        <v>2233785</v>
      </c>
      <c r="H12" s="105" t="s">
        <v>226</v>
      </c>
      <c r="I12" s="106">
        <v>446757</v>
      </c>
      <c r="J12" s="106">
        <v>0</v>
      </c>
      <c r="K12" s="106">
        <v>446757</v>
      </c>
      <c r="L12" s="106">
        <v>4590204.79</v>
      </c>
      <c r="M12" s="106">
        <v>1697569.3100000005</v>
      </c>
      <c r="N12" s="107">
        <v>6164384.583333333</v>
      </c>
      <c r="O12" s="108">
        <v>0.74463309807284772</v>
      </c>
      <c r="P12" s="106">
        <v>5036961.79</v>
      </c>
      <c r="Q12" s="109">
        <v>0.81710699939430298</v>
      </c>
      <c r="R12" s="110" t="str">
        <f t="shared" si="0"/>
        <v>Normal</v>
      </c>
      <c r="S12" s="110" t="str">
        <f t="shared" si="1"/>
        <v>Normal</v>
      </c>
      <c r="T12" s="105" t="str">
        <f t="shared" si="2"/>
        <v>Risk</v>
      </c>
      <c r="U12" s="111" t="s">
        <v>227</v>
      </c>
      <c r="V12" s="105" t="s">
        <v>234</v>
      </c>
    </row>
    <row r="13" spans="1:22" ht="18.75" x14ac:dyDescent="0.3">
      <c r="A13" s="104" t="s">
        <v>126</v>
      </c>
      <c r="B13" s="105" t="s">
        <v>138</v>
      </c>
      <c r="C13" s="104" t="s">
        <v>154</v>
      </c>
      <c r="D13" s="105" t="s">
        <v>233</v>
      </c>
      <c r="E13" s="106">
        <v>112153963</v>
      </c>
      <c r="F13" s="106">
        <v>111127760</v>
      </c>
      <c r="G13" s="106">
        <v>1026203</v>
      </c>
      <c r="H13" s="105" t="s">
        <v>226</v>
      </c>
      <c r="I13" s="106">
        <v>205240.6</v>
      </c>
      <c r="J13" s="106">
        <v>2000000</v>
      </c>
      <c r="K13" s="106">
        <v>-1794759.4</v>
      </c>
      <c r="L13" s="106">
        <v>45152343.149999999</v>
      </c>
      <c r="M13" s="106">
        <v>30813977.099999998</v>
      </c>
      <c r="N13" s="107">
        <v>9260646.666666666</v>
      </c>
      <c r="O13" s="108">
        <v>4.8757224819433054</v>
      </c>
      <c r="P13" s="106">
        <v>43357583.75</v>
      </c>
      <c r="Q13" s="109">
        <v>4.6819175064808292</v>
      </c>
      <c r="R13" s="110" t="str">
        <f t="shared" si="0"/>
        <v>Normal</v>
      </c>
      <c r="S13" s="110" t="str">
        <f t="shared" si="1"/>
        <v>Risk</v>
      </c>
      <c r="T13" s="105" t="str">
        <f t="shared" si="2"/>
        <v>Normal</v>
      </c>
      <c r="U13" s="111" t="s">
        <v>227</v>
      </c>
      <c r="V13" s="105" t="s">
        <v>228</v>
      </c>
    </row>
    <row r="14" spans="1:22" ht="18.75" x14ac:dyDescent="0.3">
      <c r="A14" s="104" t="s">
        <v>126</v>
      </c>
      <c r="B14" s="105" t="s">
        <v>139</v>
      </c>
      <c r="C14" s="104" t="s">
        <v>155</v>
      </c>
      <c r="D14" s="105" t="s">
        <v>233</v>
      </c>
      <c r="E14" s="106">
        <v>38175151.539999992</v>
      </c>
      <c r="F14" s="106">
        <v>38101018.390000008</v>
      </c>
      <c r="G14" s="106">
        <v>74133.149999983609</v>
      </c>
      <c r="H14" s="105" t="s">
        <v>226</v>
      </c>
      <c r="I14" s="106">
        <v>14826.629999996723</v>
      </c>
      <c r="J14" s="106">
        <v>0</v>
      </c>
      <c r="K14" s="106">
        <v>14826.629999996723</v>
      </c>
      <c r="L14" s="106">
        <v>4050523.94</v>
      </c>
      <c r="M14" s="106">
        <v>2731845.25</v>
      </c>
      <c r="N14" s="107">
        <v>3175084.8658333342</v>
      </c>
      <c r="O14" s="108">
        <v>1.2757214723887065</v>
      </c>
      <c r="P14" s="106">
        <v>4065350.5699999966</v>
      </c>
      <c r="Q14" s="109">
        <v>1.2803911522953901</v>
      </c>
      <c r="R14" s="110" t="str">
        <f t="shared" si="0"/>
        <v>Normal</v>
      </c>
      <c r="S14" s="110" t="str">
        <f t="shared" si="1"/>
        <v>Normal</v>
      </c>
      <c r="T14" s="105" t="str">
        <f t="shared" si="2"/>
        <v>Normal</v>
      </c>
      <c r="U14" s="111"/>
      <c r="V14" s="105" t="s">
        <v>235</v>
      </c>
    </row>
    <row r="15" spans="1:22" ht="18.75" x14ac:dyDescent="0.3">
      <c r="A15" s="104" t="s">
        <v>126</v>
      </c>
      <c r="B15" s="105" t="s">
        <v>140</v>
      </c>
      <c r="C15" s="104" t="s">
        <v>156</v>
      </c>
      <c r="D15" s="105" t="s">
        <v>233</v>
      </c>
      <c r="E15" s="106">
        <v>100926165.22</v>
      </c>
      <c r="F15" s="106">
        <v>100909135.21000001</v>
      </c>
      <c r="G15" s="106">
        <v>17030.009999990463</v>
      </c>
      <c r="H15" s="105" t="s">
        <v>226</v>
      </c>
      <c r="I15" s="106">
        <v>3406.0019999980927</v>
      </c>
      <c r="J15" s="106">
        <v>0</v>
      </c>
      <c r="K15" s="106">
        <v>3406.0019999980927</v>
      </c>
      <c r="L15" s="106">
        <v>1793157.95</v>
      </c>
      <c r="M15" s="106">
        <v>-4432028.3000000007</v>
      </c>
      <c r="N15" s="107">
        <v>8409094.600833334</v>
      </c>
      <c r="O15" s="108">
        <v>0.21324031124852605</v>
      </c>
      <c r="P15" s="106">
        <v>1796563.951999998</v>
      </c>
      <c r="Q15" s="109">
        <v>0.21364534914638253</v>
      </c>
      <c r="R15" s="110" t="str">
        <f t="shared" si="0"/>
        <v>Normal</v>
      </c>
      <c r="S15" s="110" t="str">
        <f t="shared" si="1"/>
        <v>Normal</v>
      </c>
      <c r="T15" s="105" t="str">
        <f t="shared" si="2"/>
        <v>Risk</v>
      </c>
      <c r="U15" s="111" t="s">
        <v>227</v>
      </c>
      <c r="V15" s="105" t="s">
        <v>234</v>
      </c>
    </row>
    <row r="16" spans="1:22" ht="18.75" x14ac:dyDescent="0.3">
      <c r="A16" s="104" t="s">
        <v>126</v>
      </c>
      <c r="B16" s="105" t="s">
        <v>141</v>
      </c>
      <c r="C16" s="104" t="s">
        <v>157</v>
      </c>
      <c r="D16" s="105" t="s">
        <v>233</v>
      </c>
      <c r="E16" s="106">
        <v>51120000</v>
      </c>
      <c r="F16" s="106">
        <v>46389000</v>
      </c>
      <c r="G16" s="106">
        <v>4731000</v>
      </c>
      <c r="H16" s="105" t="s">
        <v>226</v>
      </c>
      <c r="I16" s="106">
        <v>946200</v>
      </c>
      <c r="J16" s="106">
        <v>62100</v>
      </c>
      <c r="K16" s="106">
        <v>884100</v>
      </c>
      <c r="L16" s="106">
        <v>5429776.0800000001</v>
      </c>
      <c r="M16" s="106">
        <v>1188235.58</v>
      </c>
      <c r="N16" s="107">
        <v>3865750</v>
      </c>
      <c r="O16" s="108">
        <v>1.404585418094807</v>
      </c>
      <c r="P16" s="106">
        <v>6313876.0800000001</v>
      </c>
      <c r="Q16" s="109">
        <v>1.6332861876738021</v>
      </c>
      <c r="R16" s="110" t="str">
        <f t="shared" si="0"/>
        <v>Normal</v>
      </c>
      <c r="S16" s="110" t="str">
        <f t="shared" si="1"/>
        <v>Normal</v>
      </c>
      <c r="T16" s="105" t="str">
        <f t="shared" si="2"/>
        <v>Normal</v>
      </c>
      <c r="U16" s="111"/>
      <c r="V16" s="105" t="s">
        <v>235</v>
      </c>
    </row>
    <row r="17" spans="1:22" ht="18.75" x14ac:dyDescent="0.3">
      <c r="A17" s="104" t="s">
        <v>126</v>
      </c>
      <c r="B17" s="105" t="s">
        <v>142</v>
      </c>
      <c r="C17" s="104" t="s">
        <v>158</v>
      </c>
      <c r="D17" s="105" t="s">
        <v>233</v>
      </c>
      <c r="E17" s="106">
        <v>48855000</v>
      </c>
      <c r="F17" s="106">
        <v>48225000</v>
      </c>
      <c r="G17" s="106">
        <v>630000</v>
      </c>
      <c r="H17" s="105" t="s">
        <v>226</v>
      </c>
      <c r="I17" s="106">
        <v>126000</v>
      </c>
      <c r="J17" s="106">
        <v>0</v>
      </c>
      <c r="K17" s="106">
        <v>126000</v>
      </c>
      <c r="L17" s="106">
        <v>2157275.7200000002</v>
      </c>
      <c r="M17" s="106">
        <v>1060764.1300000008</v>
      </c>
      <c r="N17" s="107">
        <v>4018750</v>
      </c>
      <c r="O17" s="108">
        <v>0.53680266749611205</v>
      </c>
      <c r="P17" s="106">
        <v>2283275.7200000002</v>
      </c>
      <c r="Q17" s="109">
        <v>0.56815570015552108</v>
      </c>
      <c r="R17" s="110" t="str">
        <f t="shared" si="0"/>
        <v>Normal</v>
      </c>
      <c r="S17" s="110" t="str">
        <f t="shared" si="1"/>
        <v>Normal</v>
      </c>
      <c r="T17" s="105" t="str">
        <f t="shared" si="2"/>
        <v>Risk</v>
      </c>
      <c r="U17" s="111" t="s">
        <v>227</v>
      </c>
      <c r="V17" s="105" t="s">
        <v>234</v>
      </c>
    </row>
  </sheetData>
  <conditionalFormatting sqref="K1">
    <cfRule type="cellIs" dxfId="7" priority="5" operator="lessThan">
      <formula>0</formula>
    </cfRule>
  </conditionalFormatting>
  <conditionalFormatting sqref="K2:K17">
    <cfRule type="cellIs" dxfId="3" priority="1" operator="lessThan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scale="4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E7B583E-7889-4715-B15A-70990092C0F1}">
            <xm:f>NOT(ISERROR(SEARCH($I$5,H1)))</xm:f>
            <xm:f>$I$5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" operator="containsText" id="{976D308B-A651-463D-8ACC-F21010A13DF7}">
            <xm:f>NOT(ISERROR(SEARCH($I$3,H1)))</xm:f>
            <xm:f>$I$3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4DB910DC-059B-4B9E-9CB6-37E2F430525C}">
            <xm:f>NOT(ISERROR(SEARCH($I$2,H1)))</xm:f>
            <xm:f>$I$2</xm:f>
            <x14:dxf>
              <fill>
                <patternFill>
                  <bgColor theme="4" tint="0.79998168889431442"/>
                </patternFill>
              </fill>
            </x14:dxf>
          </x14:cfRule>
          <xm:sqref>H1</xm:sqref>
        </x14:conditionalFormatting>
        <x14:conditionalFormatting xmlns:xm="http://schemas.microsoft.com/office/excel/2006/main">
          <x14:cfRule type="containsText" priority="2" operator="containsText" id="{E6B4FA0A-5003-45EC-9D81-DF7AA33EC199}">
            <xm:f>NOT(ISERROR(SEARCH($I$5,H2)))</xm:f>
            <xm:f>$I$5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" operator="containsText" id="{0A910D5B-C8A5-4C1C-97E0-989373CDF3BF}">
            <xm:f>NOT(ISERROR(SEARCH($I$3,H2)))</xm:f>
            <xm:f>$I$3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4" operator="containsText" id="{2DE73FB3-96F1-4F52-A4F1-915725E2EBE5}">
            <xm:f>NOT(ISERROR(SEARCH($I$2,H2)))</xm:f>
            <xm:f>$I$2</xm:f>
            <x14:dxf>
              <fill>
                <patternFill>
                  <bgColor theme="4" tint="0.79998168889431442"/>
                </patternFill>
              </fill>
            </x14:dxf>
          </x14:cfRule>
          <xm:sqref>H2:H17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หน่วยงาน</vt:lpstr>
      <vt:lpstr>รายการจำเป็นในแผน 1-5</vt:lpstr>
      <vt:lpstr>ทัน,ครบ,ถูกต้อง</vt:lpstr>
      <vt:lpstr>แนวทางปรับ</vt:lpstr>
      <vt:lpstr>วิเคราะห์Planfin 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2016-12-06T03:38:40Z</cp:lastPrinted>
  <dcterms:created xsi:type="dcterms:W3CDTF">2016-12-06T03:23:09Z</dcterms:created>
  <dcterms:modified xsi:type="dcterms:W3CDTF">2016-12-06T03:59:16Z</dcterms:modified>
</cp:coreProperties>
</file>